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Обоснование расчетов" sheetId="1" r:id="rId1"/>
  </sheets>
  <externalReferences>
    <externalReference r:id="rId2"/>
  </externalReferences>
  <definedNames>
    <definedName name="D">#REF!</definedName>
    <definedName name="E">#REF!</definedName>
    <definedName name="в">#REF!</definedName>
    <definedName name="_xlnm.Print_Area" localSheetId="0">'Обоснование расчетов'!$A$1:$I$242</definedName>
  </definedNames>
  <calcPr calcId="145621"/>
</workbook>
</file>

<file path=xl/calcChain.xml><?xml version="1.0" encoding="utf-8"?>
<calcChain xmlns="http://schemas.openxmlformats.org/spreadsheetml/2006/main">
  <c r="I242" i="1" l="1"/>
  <c r="H242" i="1"/>
  <c r="G242" i="1"/>
  <c r="A229" i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B227" i="1"/>
  <c r="E227" i="1" s="1"/>
  <c r="F227" i="1" s="1"/>
  <c r="G227" i="1" s="1"/>
  <c r="H227" i="1" s="1"/>
  <c r="I227" i="1" s="1"/>
  <c r="I222" i="1"/>
  <c r="H222" i="1"/>
  <c r="G222" i="1"/>
  <c r="A221" i="1"/>
  <c r="B219" i="1"/>
  <c r="E219" i="1" s="1"/>
  <c r="F219" i="1" s="1"/>
  <c r="G219" i="1" s="1"/>
  <c r="H219" i="1" s="1"/>
  <c r="I219" i="1" s="1"/>
  <c r="I214" i="1"/>
  <c r="H214" i="1"/>
  <c r="G214" i="1"/>
  <c r="A205" i="1"/>
  <c r="A206" i="1" s="1"/>
  <c r="A207" i="1" s="1"/>
  <c r="A208" i="1" s="1"/>
  <c r="A209" i="1" s="1"/>
  <c r="A210" i="1" s="1"/>
  <c r="A211" i="1" s="1"/>
  <c r="A212" i="1" s="1"/>
  <c r="A213" i="1" s="1"/>
  <c r="A203" i="1"/>
  <c r="A204" i="1" s="1"/>
  <c r="F201" i="1"/>
  <c r="I196" i="1"/>
  <c r="H196" i="1"/>
  <c r="G196" i="1"/>
  <c r="A189" i="1"/>
  <c r="A190" i="1" s="1"/>
  <c r="A191" i="1" s="1"/>
  <c r="A192" i="1" s="1"/>
  <c r="A193" i="1" s="1"/>
  <c r="A194" i="1" s="1"/>
  <c r="A195" i="1" s="1"/>
  <c r="F187" i="1"/>
  <c r="B187" i="1"/>
  <c r="I182" i="1"/>
  <c r="H182" i="1"/>
  <c r="G182" i="1"/>
  <c r="K2" i="1" s="1"/>
  <c r="K6" i="1" s="1"/>
  <c r="C7" i="1" s="1"/>
  <c r="F178" i="1"/>
  <c r="G178" i="1" s="1"/>
  <c r="H178" i="1" s="1"/>
  <c r="I178" i="1" s="1"/>
  <c r="D178" i="1"/>
  <c r="E178" i="1" s="1"/>
  <c r="B178" i="1"/>
  <c r="H171" i="1"/>
  <c r="I170" i="1"/>
  <c r="G170" i="1"/>
  <c r="H170" i="1"/>
  <c r="H169" i="1"/>
  <c r="I168" i="1"/>
  <c r="G168" i="1"/>
  <c r="H168" i="1"/>
  <c r="A168" i="1"/>
  <c r="A169" i="1" s="1"/>
  <c r="A170" i="1" s="1"/>
  <c r="A171" i="1" s="1"/>
  <c r="A172" i="1" s="1"/>
  <c r="H167" i="1"/>
  <c r="H166" i="1" s="1"/>
  <c r="A167" i="1"/>
  <c r="E165" i="1"/>
  <c r="F165" i="1" s="1"/>
  <c r="G165" i="1" s="1"/>
  <c r="H165" i="1" s="1"/>
  <c r="I165" i="1" s="1"/>
  <c r="B165" i="1"/>
  <c r="D165" i="1" s="1"/>
  <c r="I160" i="1"/>
  <c r="H160" i="1"/>
  <c r="G160" i="1"/>
  <c r="A159" i="1"/>
  <c r="D157" i="1"/>
  <c r="E157" i="1" s="1"/>
  <c r="F157" i="1" s="1"/>
  <c r="G157" i="1" s="1"/>
  <c r="H157" i="1" s="1"/>
  <c r="I157" i="1" s="1"/>
  <c r="B157" i="1"/>
  <c r="C157" i="1" s="1"/>
  <c r="I152" i="1"/>
  <c r="H152" i="1"/>
  <c r="G152" i="1"/>
  <c r="A151" i="1"/>
  <c r="D149" i="1"/>
  <c r="E149" i="1" s="1"/>
  <c r="F149" i="1" s="1"/>
  <c r="G149" i="1" s="1"/>
  <c r="H149" i="1" s="1"/>
  <c r="I149" i="1" s="1"/>
  <c r="B149" i="1"/>
  <c r="C149" i="1" s="1"/>
  <c r="I139" i="1"/>
  <c r="H139" i="1"/>
  <c r="G139" i="1"/>
  <c r="G136" i="1"/>
  <c r="H136" i="1" s="1"/>
  <c r="I136" i="1" s="1"/>
  <c r="E136" i="1"/>
  <c r="F136" i="1" s="1"/>
  <c r="D136" i="1"/>
  <c r="I128" i="1"/>
  <c r="H128" i="1"/>
  <c r="G128" i="1"/>
  <c r="A127" i="1"/>
  <c r="G125" i="1"/>
  <c r="H125" i="1" s="1"/>
  <c r="I125" i="1" s="1"/>
  <c r="E125" i="1"/>
  <c r="F125" i="1" s="1"/>
  <c r="I117" i="1"/>
  <c r="H117" i="1"/>
  <c r="G117" i="1"/>
  <c r="G114" i="1"/>
  <c r="H114" i="1" s="1"/>
  <c r="I114" i="1" s="1"/>
  <c r="E114" i="1"/>
  <c r="F114" i="1" s="1"/>
  <c r="B114" i="1"/>
  <c r="I105" i="1"/>
  <c r="H105" i="1"/>
  <c r="G105" i="1"/>
  <c r="I100" i="1"/>
  <c r="H100" i="1"/>
  <c r="H96" i="1" s="1"/>
  <c r="G100" i="1"/>
  <c r="I96" i="1"/>
  <c r="G96" i="1"/>
  <c r="F94" i="1"/>
  <c r="G94" i="1" s="1"/>
  <c r="H94" i="1" s="1"/>
  <c r="I94" i="1" s="1"/>
  <c r="B94" i="1"/>
  <c r="E86" i="1"/>
  <c r="F86" i="1" s="1"/>
  <c r="G86" i="1" s="1"/>
  <c r="H86" i="1" s="1"/>
  <c r="I86" i="1" s="1"/>
  <c r="B86" i="1"/>
  <c r="D86" i="1" s="1"/>
  <c r="I81" i="1"/>
  <c r="H81" i="1"/>
  <c r="G81" i="1"/>
  <c r="A80" i="1"/>
  <c r="A79" i="1"/>
  <c r="G77" i="1"/>
  <c r="H77" i="1" s="1"/>
  <c r="I77" i="1" s="1"/>
  <c r="E77" i="1"/>
  <c r="F77" i="1" s="1"/>
  <c r="D77" i="1"/>
  <c r="G61" i="1"/>
  <c r="E61" i="1" s="1"/>
  <c r="I56" i="1"/>
  <c r="I61" i="1" s="1"/>
  <c r="H56" i="1"/>
  <c r="H61" i="1" s="1"/>
  <c r="G56" i="1"/>
  <c r="E56" i="1" s="1"/>
  <c r="E55" i="1"/>
  <c r="F55" i="1" s="1"/>
  <c r="G55" i="1" s="1"/>
  <c r="H55" i="1" s="1"/>
  <c r="I55" i="1" s="1"/>
  <c r="I23" i="1"/>
  <c r="H23" i="1"/>
  <c r="L1" i="1" s="1"/>
  <c r="L4" i="1" s="1"/>
  <c r="D7" i="1" s="1"/>
  <c r="G23" i="1"/>
  <c r="A21" i="1"/>
  <c r="A20" i="1"/>
  <c r="E6" i="1"/>
  <c r="M2" i="1"/>
  <c r="M6" i="1" s="1"/>
  <c r="M1" i="1"/>
  <c r="M4" i="1" s="1"/>
  <c r="F7" i="1" s="1"/>
  <c r="K1" i="1"/>
  <c r="K4" i="1" s="1"/>
  <c r="B7" i="1" s="1"/>
  <c r="L2" i="1" l="1"/>
  <c r="L6" i="1" s="1"/>
  <c r="E7" i="1" s="1"/>
  <c r="I167" i="1"/>
  <c r="G167" i="1"/>
  <c r="I169" i="1"/>
  <c r="G169" i="1"/>
  <c r="I171" i="1"/>
  <c r="G171" i="1"/>
  <c r="G201" i="1"/>
  <c r="H201" i="1" s="1"/>
  <c r="I201" i="1" s="1"/>
  <c r="G187" i="1"/>
  <c r="H187" i="1" s="1"/>
  <c r="I187" i="1" s="1"/>
  <c r="I166" i="1" l="1"/>
  <c r="G166" i="1"/>
</calcChain>
</file>

<file path=xl/sharedStrings.xml><?xml version="1.0" encoding="utf-8"?>
<sst xmlns="http://schemas.openxmlformats.org/spreadsheetml/2006/main" count="264" uniqueCount="180">
  <si>
    <t>Расчеты (обоснования)</t>
  </si>
  <si>
    <t>к плану финансово-хозяйственной деятельности</t>
  </si>
  <si>
    <t>Муниципальное бюджетное общеобразовательное учреждение "Средняя общеобразовательная школа № 6"</t>
  </si>
  <si>
    <t>доходы ПФХД</t>
  </si>
  <si>
    <t>(наименование учреждения)</t>
  </si>
  <si>
    <t>квфо 2</t>
  </si>
  <si>
    <t>1. Доходы</t>
  </si>
  <si>
    <t>квфо 4</t>
  </si>
  <si>
    <t>расходы ПФХД</t>
  </si>
  <si>
    <t>квфо 5</t>
  </si>
  <si>
    <t>1. Доходы от использования собственности</t>
  </si>
  <si>
    <t>№   п/п</t>
  </si>
  <si>
    <t>Источник доходов</t>
  </si>
  <si>
    <t>Единица измерения</t>
  </si>
  <si>
    <t>Количество</t>
  </si>
  <si>
    <t>Размер платы (тариф, ставка) (руб.)</t>
  </si>
  <si>
    <t>1.</t>
  </si>
  <si>
    <t>2.</t>
  </si>
  <si>
    <t>Итого:</t>
  </si>
  <si>
    <t>2. Доходы в виде целевых субсидий</t>
  </si>
  <si>
    <t>Код (наименование) субсидии</t>
  </si>
  <si>
    <t>Направления расходования субсидии</t>
  </si>
  <si>
    <t>Расчет (обоснование)</t>
  </si>
  <si>
    <t>903271401S2080005</t>
  </si>
  <si>
    <t>Субсидии БУ на иные цели (ОМ "Организация подготовки и проведения детских оздоровительных лагерей МР УРМО любых форм пребывания" СОШ МП) НОВ.</t>
  </si>
  <si>
    <t>90327620029999005</t>
  </si>
  <si>
    <t>Субсидии БУ на иные цели (ОМ "Профилактика безнадзорности и правонарушений несовершеннолетних" СОШ МП ) НОВ.</t>
  </si>
  <si>
    <t>90328210029999005</t>
  </si>
  <si>
    <t>Субсидии БУ на иные цели (ПП"Развитие инфраструктуры и обеспечение условий жизнедеятельности в образовательных учреждениях Усольского района" СОШ МП) НОВ.</t>
  </si>
  <si>
    <t>* Субсидия на ремонт зданий и сооружений включается в расчет на основании приложенного согласованного локального сметного расчета.</t>
  </si>
  <si>
    <t>3. Доходы от оказания услуг (выполнения работ)</t>
  </si>
  <si>
    <t>Наименование услуги (работы)</t>
  </si>
  <si>
    <t>Объем услуг (работ)</t>
  </si>
  <si>
    <t>Затраты на единицу услуги (работы), руб</t>
  </si>
  <si>
    <t>В рамках установленного муниципального задания</t>
  </si>
  <si>
    <t>Сверх установленного муниципального задания</t>
  </si>
  <si>
    <t>4. Доходы от иной приносящей доход деятельности</t>
  </si>
  <si>
    <t>Вид деятельности</t>
  </si>
  <si>
    <t>2. Расходы</t>
  </si>
  <si>
    <t>1.         Расчеты (обоснования) выплат персоналу</t>
  </si>
  <si>
    <t>Код видов расходов 111, 112, 119</t>
  </si>
  <si>
    <t>Источник финансового обеспечения КВФО 4</t>
  </si>
  <si>
    <t>1.1.      Расходы на оплату труда</t>
  </si>
  <si>
    <t>Наименование расходов</t>
  </si>
  <si>
    <t>Сумма в месяц, руб.</t>
  </si>
  <si>
    <t>Количество месяцев</t>
  </si>
  <si>
    <t>Фонд оплаты труда в соответствии с утвержденным штатным расписанием</t>
  </si>
  <si>
    <t>Компенсационные выплаты, всего</t>
  </si>
  <si>
    <t>в том числе:</t>
  </si>
  <si>
    <t>выплаты за работу в ночное время</t>
  </si>
  <si>
    <t>повышение оплаты труда работникам, занятым на работах с вредными и опасными условиями труда</t>
  </si>
  <si>
    <t>3.</t>
  </si>
  <si>
    <t>Стимулирующие выплаты, всего</t>
  </si>
  <si>
    <t>материальная помощь при предоставлении ежегодного оплачиваемого отпуска</t>
  </si>
  <si>
    <t>надбавка за сложность и напряженность работы</t>
  </si>
  <si>
    <t>ежемесячное премирование по результатам труда</t>
  </si>
  <si>
    <t>4.</t>
  </si>
  <si>
    <t>Иные выплаты, предусмотренные Трудовым кодексом Российской Федерации, всего</t>
  </si>
  <si>
    <t>выплаты за работу в выходные и нерабочие праздничные дни</t>
  </si>
  <si>
    <t>и т.д.</t>
  </si>
  <si>
    <t>* Расчет фонда оплаты труда в разрезе должностей прилагается.</t>
  </si>
  <si>
    <t>1.2. Выплаты  персоналу при направлении   в служебные  командировки</t>
  </si>
  <si>
    <t>№ п/п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</si>
  <si>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</si>
  <si>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</si>
  <si>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</si>
  <si>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1.3. Выплаты персоналу по уходу 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</si>
  <si>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</si>
  <si>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</si>
  <si>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</si>
  <si>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1.4. Расчеты (обоснования) страховых взносов на обязательное страхование в Пенсионный фонд Российской Федерации, в Фонд  социального страхования Российской Федерации, в Федеральный 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</si>
  <si>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</si>
  <si>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</si>
  <si>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Страховые взносы в Пенсионный фонд Российской Федерации, всего</t>
  </si>
  <si>
    <t>x</t>
  </si>
  <si>
    <t>1.1.</t>
  </si>
  <si>
    <t>В том числе: по ставке 22,0%</t>
  </si>
  <si>
    <t>1.2.</t>
  </si>
  <si>
    <t>По ставке 10,0%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</si>
  <si>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</si>
  <si>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</si>
  <si>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</si>
  <si>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2.1.</t>
  </si>
  <si>
    <t>В том числе: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</si>
  <si>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</si>
  <si>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</si>
  <si>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</si>
  <si>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</si>
  <si>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</si>
  <si>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0,___%*</t>
  </si>
  <si>
    <t>2.5.</t>
  </si>
  <si>
    <t>Страховые взносы в Федеральный фонд обязательного медицинского страхования, всего (по ставке 5,1%)</t>
  </si>
  <si>
    <t>2. Расчеты (обоснования) расходов на социальные и иные выплаты населению</t>
  </si>
  <si>
    <t>Код видов расходов 111</t>
  </si>
  <si>
    <t>Наименование показателя</t>
  </si>
  <si>
    <t>Размер одной выплаты, руб.</t>
  </si>
  <si>
    <t>Количество выплат в год</t>
  </si>
  <si>
    <t>Социальные пособия и компенсации персоналу в денежной форме</t>
  </si>
  <si>
    <t>3. Расчет (обоснование) расходов на уплату налогов, сборов и иных платежей</t>
  </si>
  <si>
    <t>Код видов расходов 852</t>
  </si>
  <si>
    <t>Налоговая база, руб.</t>
  </si>
  <si>
    <t>Ставка налога, %</t>
  </si>
  <si>
    <t>Оплата земельного налога</t>
  </si>
  <si>
    <t>Оплата транспортного налога</t>
  </si>
  <si>
    <t>4. Расчет (обоснование) прочих расходов (кроме расходов на закупку товаров, работ, услуг)</t>
  </si>
  <si>
    <t>Код видов расходов 350</t>
  </si>
  <si>
    <t>Источник финансового обеспечения 4</t>
  </si>
  <si>
    <t>5. Расчет (обоснование) расходов на закупку товаров, работ, услуг</t>
  </si>
  <si>
    <t>Код видов расходов 244,340</t>
  </si>
  <si>
    <t>Источник финансового обеспечения КВФО 4,5</t>
  </si>
  <si>
    <t>5.1. Расчет (обоснование) расходов на оплату услуг связи</t>
  </si>
  <si>
    <t>Кол-во</t>
  </si>
  <si>
    <t>Кол-во плате-жей в год</t>
  </si>
  <si>
    <t>Стоимость за единицу измерения, руб.</t>
  </si>
  <si>
    <t>Интернет</t>
  </si>
  <si>
    <t>Услуги связи</t>
  </si>
  <si>
    <t>5.2. Расчет (обоснование) расходов на оплату транспортных услуг</t>
  </si>
  <si>
    <t>Количество единиц</t>
  </si>
  <si>
    <t>Стоимость за единицу, руб.</t>
  </si>
  <si>
    <t>Количество платежей в год</t>
  </si>
  <si>
    <t>Транспортные услуги</t>
  </si>
  <si>
    <t>5.3. Расчет (обоснование) расходов на оплату коммунальных услуг</t>
  </si>
  <si>
    <t>Количество потребления в год</t>
  </si>
  <si>
    <t>Тариф (стоимость за единицу измерения), руб.</t>
  </si>
  <si>
    <t xml:space="preserve">Тепловая энергия </t>
  </si>
  <si>
    <t>Гкал</t>
  </si>
  <si>
    <t>Холодное водоснабжение, м3</t>
  </si>
  <si>
    <t>м3</t>
  </si>
  <si>
    <t>Горячая вода</t>
  </si>
  <si>
    <t>Водоотведение, м3</t>
  </si>
  <si>
    <t>Электрическая энергия</t>
  </si>
  <si>
    <t>квтчас</t>
  </si>
  <si>
    <t xml:space="preserve">ТКО </t>
  </si>
  <si>
    <t>5.4. Расчет (обоснование) расходов на оплату аренды имущества</t>
  </si>
  <si>
    <t>Количество арендуемых единиц</t>
  </si>
  <si>
    <t>Средняя стоимость аренды в месяц, руб.</t>
  </si>
  <si>
    <t>Период предоставле- ния услуг (количество месяцев)</t>
  </si>
  <si>
    <t xml:space="preserve">Арендная плата за пользование имуществом, всего </t>
  </si>
  <si>
    <t>5.5. Расчет (обоснование) расходов на оплату работ, услуг по содержанию имущества</t>
  </si>
  <si>
    <t>Расчет стоимости, руб.</t>
  </si>
  <si>
    <t xml:space="preserve">Испытания и измерения сопротивления изоляции электропроводки </t>
  </si>
  <si>
    <t>контроль качества огнезащитных свойств</t>
  </si>
  <si>
    <t>лабораторные исследования, дератизация, дезинсекция, поверка весового оборудования</t>
  </si>
  <si>
    <t>Перезарядка огнетушителей</t>
  </si>
  <si>
    <t>Промывка, опрессовка системы отопления</t>
  </si>
  <si>
    <t>Прохождение технического осмотра</t>
  </si>
  <si>
    <t>Сервисное тех.обслуживание систем АПС</t>
  </si>
  <si>
    <t>ТО приборов учета</t>
  </si>
  <si>
    <t>5.6. Расчет (обоснование) расходов на оплату прочих работ, услуг</t>
  </si>
  <si>
    <t>доступ 1С "Электр. трудовые книжки"</t>
  </si>
  <si>
    <t>Мед.осмотр, психологич.обследование</t>
  </si>
  <si>
    <t>Обслуживание систем тревожной сигнализации</t>
  </si>
  <si>
    <t>Обучение водителей транспортных средств</t>
  </si>
  <si>
    <t>обучение по охране труда</t>
  </si>
  <si>
    <t xml:space="preserve">Обучение по пожтехминимуму </t>
  </si>
  <si>
    <t>Предрейсовый и послерейсовый осмотр</t>
  </si>
  <si>
    <t>сан.минимум</t>
  </si>
  <si>
    <t>Страхование автотранспорта</t>
  </si>
  <si>
    <t xml:space="preserve">ТО тахогрофов, изготовление карт для тахографов </t>
  </si>
  <si>
    <t>Услуги психиатора, вирусология</t>
  </si>
  <si>
    <t xml:space="preserve">электронные подписи </t>
  </si>
  <si>
    <t>5.7. Расчет (обоснование) расходов на приобретение основных средств</t>
  </si>
  <si>
    <t>Средняя стоимость, руб.</t>
  </si>
  <si>
    <t>Приобретение основных средств</t>
  </si>
  <si>
    <t>Приобретение огнетушителей</t>
  </si>
  <si>
    <t>5.8. Расчет (обоснование) расходов на приобретение материальных запасов</t>
  </si>
  <si>
    <t>Горячее питание (область)</t>
  </si>
  <si>
    <t>Молоко</t>
  </si>
  <si>
    <t>питание ЛДП (софинансирование)</t>
  </si>
  <si>
    <t>Приобретение аттестатов</t>
  </si>
  <si>
    <t>Приобретение ГСМ</t>
  </si>
  <si>
    <t>Приобретение запасных частей</t>
  </si>
  <si>
    <t>Продукты питания ( интернаты область)</t>
  </si>
  <si>
    <t>Продукты питания (область)</t>
  </si>
  <si>
    <t>Продукты питания (питание ОВЗ)</t>
  </si>
  <si>
    <t>Продукты питания(инвалиды  область)</t>
  </si>
  <si>
    <t>Прочие материалы, кухонный инвентарь</t>
  </si>
  <si>
    <t>спецодежда, спецобувь, средства индивидуальной защиты</t>
  </si>
  <si>
    <t>Стройматериалы (краска)</t>
  </si>
  <si>
    <t>Увеличение стоимости продуктов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</si>
</sst>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 applyAlignment="1">
      <alignment horizontal="center" vertical="center"/>
    </xf>
    <xf numFmtId="4" fontId="3" fillId="0" borderId="0" xfId="0" applyNumberFormat="1" applyFont="1"/>
    <xf numFmtId="0" fontId="0" fillId="2" borderId="0" xfId="0" applyFill="1"/>
    <xf numFmtId="4" fontId="0" fillId="0" borderId="0" xfId="0" applyNumberFormat="1"/>
    <xf numFmtId="0" fontId="0" fillId="3" borderId="0" xfId="0" applyFill="1"/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0" fillId="4" borderId="0" xfId="0" applyFill="1"/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wrapText="1"/>
    </xf>
    <xf numFmtId="4" fontId="2" fillId="0" borderId="6" xfId="0" applyNumberFormat="1" applyFont="1" applyFill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16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" fontId="2" fillId="0" borderId="5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/>
  </cellXfs>
  <cellStyles count="16">
    <cellStyle name="Normal_ФФПМР_ИБР_Ставрополь_2006 4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3 2 2" xfId="6"/>
    <cellStyle name="Обычный 3 3" xfId="7"/>
    <cellStyle name="Обычный 4" xfId="8"/>
    <cellStyle name="Обычный 5" xfId="9"/>
    <cellStyle name="Обычный 6" xfId="10"/>
    <cellStyle name="Финансовый 2" xfId="11"/>
    <cellStyle name="Финансовый 2 2" xfId="12"/>
    <cellStyle name="Финансовый 3" xfId="13"/>
    <cellStyle name="Финансовый 4" xfId="14"/>
    <cellStyle name="Финансовый 5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41;&#1065;&#1040;&#1071;\.&#1055;&#1069;&#1054;%20&#1082;&#1072;&#1073;.%20&#8470;12\2021%20&#1075;&#1086;&#1076;%20&#1087;&#1083;&#1072;&#1085;\1%20&#1073;&#1102;&#1076;&#1078;&#1077;&#1090;%202021\1%20&#1073;&#1102;&#1076;&#1078;&#1077;&#1090;%20&#1088;&#1072;&#1089;&#1096;&#1080;&#1092;&#1088;&#1086;&#1074;&#1082;&#1080;%20186&#1053;\&#1052;&#1041;&#1054;&#1059;\&#1057;&#1054;&#1064;%20&#8470;6%20(1&#107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снование расчетов"/>
      <sheetName val="Образование"/>
      <sheetName val="штатное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2"/>
  <sheetViews>
    <sheetView tabSelected="1" view="pageBreakPreview" zoomScale="60" zoomScaleNormal="66" workbookViewId="0">
      <pane ySplit="7" topLeftCell="A194" activePane="bottomLeft" state="frozen"/>
      <selection pane="bottomLeft" activeCell="M220" sqref="M220"/>
    </sheetView>
  </sheetViews>
  <sheetFormatPr defaultRowHeight="15.75" x14ac:dyDescent="0.25"/>
  <cols>
    <col min="1" max="1" width="9.5703125" style="45" customWidth="1"/>
    <col min="2" max="2" width="24" style="40" customWidth="1"/>
    <col min="3" max="3" width="34" style="40" customWidth="1"/>
    <col min="4" max="4" width="17.5703125" style="40" bestFit="1" customWidth="1"/>
    <col min="5" max="5" width="18.28515625" style="40" bestFit="1" customWidth="1"/>
    <col min="6" max="6" width="24.140625" style="40" bestFit="1" customWidth="1"/>
    <col min="7" max="9" width="16.140625" style="40" bestFit="1" customWidth="1"/>
    <col min="10" max="13" width="15.7109375" bestFit="1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>
        <f>G14+G23+G31+G36+G43</f>
        <v>25799640.350000005</v>
      </c>
      <c r="L1" s="2">
        <f>H14+H23+H31+H36+H43</f>
        <v>24696955.400000002</v>
      </c>
      <c r="M1" s="2">
        <f>I14+I23+I31+I36+I43</f>
        <v>22939733.040000003</v>
      </c>
    </row>
    <row r="2" spans="1:14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  <c r="K2" s="2">
        <f>G70+G81+G106+G117+G128+G139+G152+G160+G173+G182+G196+G214+G222+G242</f>
        <v>25824415.140000001</v>
      </c>
      <c r="L2" s="2">
        <f>H70+H81+H106+H117+H128+H139+H152+H160+H173+H182+H196+H214+H222+H242</f>
        <v>24696955.399999999</v>
      </c>
      <c r="M2" s="2">
        <f>I70+I81+I106+I117+I128+I139+I152+I160+I173+I182+I196+I214+I222+I242</f>
        <v>22939733.039999999</v>
      </c>
    </row>
    <row r="3" spans="1:14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2"/>
      <c r="K3" s="2">
        <v>25799640.350000005</v>
      </c>
      <c r="L3" s="2">
        <v>24696955.400000002</v>
      </c>
      <c r="M3" s="2">
        <v>22939733.040000003</v>
      </c>
      <c r="N3" t="s">
        <v>3</v>
      </c>
    </row>
    <row r="4" spans="1:14" x14ac:dyDescent="0.25">
      <c r="A4" s="1" t="s">
        <v>4</v>
      </c>
      <c r="B4" s="1"/>
      <c r="C4" s="1"/>
      <c r="D4" s="1"/>
      <c r="E4" s="1"/>
      <c r="F4" s="1"/>
      <c r="G4" s="1"/>
      <c r="H4" s="1"/>
      <c r="I4" s="1"/>
      <c r="J4" s="3" t="s">
        <v>5</v>
      </c>
      <c r="K4" s="4">
        <f>K1-K3</f>
        <v>0</v>
      </c>
      <c r="L4" s="4">
        <f t="shared" ref="L4:M4" si="0">L1-L3</f>
        <v>0</v>
      </c>
      <c r="M4" s="4">
        <f t="shared" si="0"/>
        <v>0</v>
      </c>
    </row>
    <row r="5" spans="1:14" x14ac:dyDescent="0.25">
      <c r="A5" s="1" t="s">
        <v>6</v>
      </c>
      <c r="B5" s="1"/>
      <c r="C5" s="1"/>
      <c r="D5" s="1"/>
      <c r="E5" s="1"/>
      <c r="F5" s="1"/>
      <c r="G5" s="1"/>
      <c r="H5" s="1"/>
      <c r="I5" s="1"/>
      <c r="J5" s="5" t="s">
        <v>7</v>
      </c>
      <c r="K5" s="2">
        <v>25824415.140000001</v>
      </c>
      <c r="L5" s="2">
        <v>24696955.399999999</v>
      </c>
      <c r="M5" s="2">
        <v>22939733.039999999</v>
      </c>
      <c r="N5" t="s">
        <v>8</v>
      </c>
    </row>
    <row r="6" spans="1:14" x14ac:dyDescent="0.25">
      <c r="A6" s="6"/>
      <c r="B6" s="6"/>
      <c r="C6" s="6"/>
      <c r="D6" s="6"/>
      <c r="E6" s="7">
        <f>J3</f>
        <v>0</v>
      </c>
      <c r="F6" s="6"/>
      <c r="G6" s="7"/>
      <c r="H6" s="7"/>
      <c r="I6" s="7"/>
      <c r="J6" s="8" t="s">
        <v>9</v>
      </c>
      <c r="K6" s="4">
        <f>K2-K5</f>
        <v>0</v>
      </c>
      <c r="L6" s="4">
        <f t="shared" ref="L6:M6" si="1">L2-L5</f>
        <v>0</v>
      </c>
      <c r="M6" s="4">
        <f t="shared" si="1"/>
        <v>0</v>
      </c>
    </row>
    <row r="7" spans="1:14" x14ac:dyDescent="0.25">
      <c r="A7" s="9"/>
      <c r="B7" s="10">
        <f>K4</f>
        <v>0</v>
      </c>
      <c r="C7" s="10">
        <f>K6</f>
        <v>0</v>
      </c>
      <c r="D7" s="10">
        <f>L4</f>
        <v>0</v>
      </c>
      <c r="E7" s="10">
        <f>L6</f>
        <v>0</v>
      </c>
      <c r="F7" s="10">
        <f>M4</f>
        <v>0</v>
      </c>
      <c r="G7" s="10"/>
      <c r="H7" s="10"/>
      <c r="I7" s="10"/>
      <c r="J7" s="8"/>
      <c r="K7" s="4"/>
      <c r="L7" s="4"/>
      <c r="M7" s="4"/>
    </row>
    <row r="8" spans="1:14" x14ac:dyDescent="0.25">
      <c r="A8" s="1" t="s">
        <v>10</v>
      </c>
      <c r="B8" s="1"/>
      <c r="C8" s="1"/>
      <c r="D8" s="1"/>
      <c r="E8" s="1"/>
      <c r="F8" s="1"/>
      <c r="G8" s="1"/>
      <c r="H8" s="1"/>
      <c r="I8" s="1"/>
      <c r="K8" s="4"/>
      <c r="L8" s="4"/>
      <c r="M8" s="4"/>
    </row>
    <row r="9" spans="1:14" x14ac:dyDescent="0.25">
      <c r="A9" s="11"/>
      <c r="B9" s="11"/>
      <c r="C9" s="11"/>
      <c r="D9" s="11"/>
      <c r="E9" s="11"/>
      <c r="F9" s="11"/>
      <c r="G9" s="11"/>
      <c r="H9" s="11"/>
      <c r="I9" s="11"/>
    </row>
    <row r="10" spans="1:14" ht="31.5" x14ac:dyDescent="0.25">
      <c r="A10" s="12" t="s">
        <v>11</v>
      </c>
      <c r="B10" s="13" t="s">
        <v>12</v>
      </c>
      <c r="C10" s="13"/>
      <c r="D10" s="12" t="s">
        <v>13</v>
      </c>
      <c r="E10" s="12" t="s">
        <v>14</v>
      </c>
      <c r="F10" s="12" t="s">
        <v>15</v>
      </c>
      <c r="G10" s="12">
        <v>2021</v>
      </c>
      <c r="H10" s="12">
        <v>2022</v>
      </c>
      <c r="I10" s="12">
        <v>2023</v>
      </c>
    </row>
    <row r="11" spans="1:14" x14ac:dyDescent="0.25">
      <c r="A11" s="12" t="s">
        <v>16</v>
      </c>
      <c r="B11" s="13"/>
      <c r="C11" s="13"/>
      <c r="D11" s="12"/>
      <c r="E11" s="12"/>
      <c r="F11" s="12"/>
      <c r="G11" s="14"/>
      <c r="H11" s="14"/>
      <c r="I11" s="14"/>
    </row>
    <row r="12" spans="1:14" x14ac:dyDescent="0.25">
      <c r="A12" s="12" t="s">
        <v>17</v>
      </c>
      <c r="B12" s="13"/>
      <c r="C12" s="13"/>
      <c r="D12" s="12"/>
      <c r="E12" s="12"/>
      <c r="F12" s="12"/>
      <c r="G12" s="14"/>
      <c r="H12" s="14"/>
      <c r="I12" s="14"/>
    </row>
    <row r="13" spans="1:14" x14ac:dyDescent="0.25">
      <c r="A13" s="12"/>
      <c r="B13" s="13"/>
      <c r="C13" s="13"/>
      <c r="D13" s="12"/>
      <c r="E13" s="12"/>
      <c r="F13" s="12"/>
      <c r="G13" s="14"/>
      <c r="H13" s="14"/>
      <c r="I13" s="14"/>
    </row>
    <row r="14" spans="1:14" x14ac:dyDescent="0.25">
      <c r="A14" s="13" t="s">
        <v>18</v>
      </c>
      <c r="B14" s="13"/>
      <c r="C14" s="13"/>
      <c r="D14" s="13"/>
      <c r="E14" s="13"/>
      <c r="F14" s="13"/>
      <c r="G14" s="14"/>
      <c r="H14" s="14"/>
      <c r="I14" s="14"/>
    </row>
    <row r="15" spans="1:14" x14ac:dyDescent="0.25">
      <c r="A15" s="15"/>
      <c r="B15" s="15"/>
      <c r="C15" s="15"/>
      <c r="D15" s="15"/>
      <c r="E15" s="15"/>
      <c r="F15" s="15"/>
      <c r="G15" s="15"/>
      <c r="H15" s="15"/>
      <c r="I15" s="15"/>
    </row>
    <row r="16" spans="1:14" x14ac:dyDescent="0.25">
      <c r="A16" s="1" t="s">
        <v>19</v>
      </c>
      <c r="B16" s="1"/>
      <c r="C16" s="1"/>
      <c r="D16" s="1"/>
      <c r="E16" s="1"/>
      <c r="F16" s="1"/>
      <c r="G16" s="1"/>
      <c r="H16" s="1"/>
      <c r="I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10" ht="31.5" x14ac:dyDescent="0.25">
      <c r="A18" s="12" t="s">
        <v>11</v>
      </c>
      <c r="B18" s="12" t="s">
        <v>20</v>
      </c>
      <c r="C18" s="13" t="s">
        <v>21</v>
      </c>
      <c r="D18" s="13"/>
      <c r="E18" s="13"/>
      <c r="F18" s="12" t="s">
        <v>22</v>
      </c>
      <c r="G18" s="12">
        <v>2021</v>
      </c>
      <c r="H18" s="12">
        <v>2022</v>
      </c>
      <c r="I18" s="12">
        <v>2023</v>
      </c>
    </row>
    <row r="19" spans="1:10" ht="63" customHeight="1" x14ac:dyDescent="0.25">
      <c r="A19" s="12">
        <v>1</v>
      </c>
      <c r="B19" s="16" t="s">
        <v>23</v>
      </c>
      <c r="C19" s="17" t="s">
        <v>24</v>
      </c>
      <c r="D19" s="18"/>
      <c r="E19" s="19"/>
      <c r="F19" s="12"/>
      <c r="G19" s="20">
        <v>81510</v>
      </c>
      <c r="H19" s="20">
        <v>81510</v>
      </c>
      <c r="I19" s="20">
        <v>81510</v>
      </c>
    </row>
    <row r="20" spans="1:10" ht="63" customHeight="1" x14ac:dyDescent="0.25">
      <c r="A20" s="12">
        <f>A19+1</f>
        <v>2</v>
      </c>
      <c r="B20" s="16" t="s">
        <v>25</v>
      </c>
      <c r="C20" s="17" t="s">
        <v>26</v>
      </c>
      <c r="D20" s="18"/>
      <c r="E20" s="19"/>
      <c r="F20" s="12"/>
      <c r="G20" s="20">
        <v>33045</v>
      </c>
      <c r="H20" s="20">
        <v>33045</v>
      </c>
      <c r="I20" s="20">
        <v>33045</v>
      </c>
    </row>
    <row r="21" spans="1:10" ht="63" customHeight="1" x14ac:dyDescent="0.25">
      <c r="A21" s="12">
        <f>A20+1</f>
        <v>3</v>
      </c>
      <c r="B21" s="16" t="s">
        <v>27</v>
      </c>
      <c r="C21" s="17" t="s">
        <v>28</v>
      </c>
      <c r="D21" s="18"/>
      <c r="E21" s="19"/>
      <c r="F21" s="12"/>
      <c r="G21" s="20">
        <v>50000</v>
      </c>
      <c r="H21" s="20">
        <v>50000</v>
      </c>
      <c r="I21" s="20">
        <v>50000</v>
      </c>
    </row>
    <row r="22" spans="1:10" x14ac:dyDescent="0.25">
      <c r="A22" s="12"/>
      <c r="B22" s="12"/>
      <c r="C22" s="13"/>
      <c r="D22" s="13"/>
      <c r="E22" s="13"/>
      <c r="F22" s="12"/>
      <c r="G22" s="14"/>
      <c r="H22" s="14"/>
      <c r="I22" s="14"/>
    </row>
    <row r="23" spans="1:10" x14ac:dyDescent="0.25">
      <c r="A23" s="13" t="s">
        <v>18</v>
      </c>
      <c r="B23" s="13"/>
      <c r="C23" s="13"/>
      <c r="D23" s="13"/>
      <c r="E23" s="13"/>
      <c r="F23" s="13"/>
      <c r="G23" s="16">
        <f>SUM(G19:G21)</f>
        <v>164555</v>
      </c>
      <c r="H23" s="16">
        <f>SUM(H19:H21)</f>
        <v>164555</v>
      </c>
      <c r="I23" s="16">
        <f>SUM(I19:I21)</f>
        <v>164555</v>
      </c>
    </row>
    <row r="24" spans="1:10" x14ac:dyDescent="0.25">
      <c r="A24" s="15"/>
      <c r="B24" s="15"/>
      <c r="C24" s="15"/>
      <c r="D24" s="15"/>
      <c r="E24" s="15"/>
      <c r="F24" s="15"/>
      <c r="G24" s="15"/>
      <c r="H24" s="15"/>
      <c r="I24" s="15"/>
    </row>
    <row r="25" spans="1:10" x14ac:dyDescent="0.25">
      <c r="A25" s="1" t="s">
        <v>29</v>
      </c>
      <c r="B25" s="1"/>
      <c r="C25" s="1"/>
      <c r="D25" s="1"/>
      <c r="E25" s="1"/>
      <c r="F25" s="1"/>
      <c r="G25" s="1"/>
      <c r="H25" s="1"/>
      <c r="I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10" x14ac:dyDescent="0.25">
      <c r="A27" s="1" t="s">
        <v>30</v>
      </c>
      <c r="B27" s="1"/>
      <c r="C27" s="1"/>
      <c r="D27" s="1"/>
      <c r="E27" s="1"/>
      <c r="F27" s="1"/>
      <c r="G27" s="1"/>
      <c r="H27" s="1"/>
      <c r="I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10" ht="31.5" x14ac:dyDescent="0.25">
      <c r="A29" s="21" t="s">
        <v>11</v>
      </c>
      <c r="B29" s="13" t="s">
        <v>31</v>
      </c>
      <c r="C29" s="13"/>
      <c r="D29" s="12" t="s">
        <v>13</v>
      </c>
      <c r="E29" s="12" t="s">
        <v>32</v>
      </c>
      <c r="F29" s="12" t="s">
        <v>33</v>
      </c>
      <c r="G29" s="12">
        <v>2021</v>
      </c>
      <c r="H29" s="12">
        <v>2022</v>
      </c>
      <c r="I29" s="12">
        <v>2023</v>
      </c>
      <c r="J29" s="4"/>
    </row>
    <row r="30" spans="1:10" ht="63.75" customHeight="1" x14ac:dyDescent="0.25">
      <c r="A30" s="12" t="s">
        <v>16</v>
      </c>
      <c r="B30" s="22" t="s">
        <v>34</v>
      </c>
      <c r="C30" s="23"/>
      <c r="D30" s="12"/>
      <c r="E30" s="12"/>
      <c r="F30" s="12"/>
      <c r="G30" s="14"/>
      <c r="H30" s="14"/>
      <c r="I30" s="14"/>
    </row>
    <row r="31" spans="1:10" x14ac:dyDescent="0.25">
      <c r="A31" s="13" t="s">
        <v>18</v>
      </c>
      <c r="B31" s="13"/>
      <c r="C31" s="13"/>
      <c r="D31" s="13"/>
      <c r="E31" s="13"/>
      <c r="F31" s="13"/>
      <c r="G31" s="16">
        <v>24935085.350000005</v>
      </c>
      <c r="H31" s="16">
        <v>23832400.400000002</v>
      </c>
      <c r="I31" s="16">
        <v>22075178.040000003</v>
      </c>
    </row>
    <row r="32" spans="1:10" x14ac:dyDescent="0.2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31.5" x14ac:dyDescent="0.25">
      <c r="A33" s="21" t="s">
        <v>11</v>
      </c>
      <c r="B33" s="13" t="s">
        <v>31</v>
      </c>
      <c r="C33" s="13"/>
      <c r="D33" s="12" t="s">
        <v>13</v>
      </c>
      <c r="E33" s="12" t="s">
        <v>32</v>
      </c>
      <c r="F33" s="12" t="s">
        <v>33</v>
      </c>
      <c r="G33" s="12">
        <v>2021</v>
      </c>
      <c r="H33" s="12">
        <v>2022</v>
      </c>
      <c r="I33" s="12">
        <v>2023</v>
      </c>
    </row>
    <row r="34" spans="1:9" ht="36.75" customHeight="1" x14ac:dyDescent="0.25">
      <c r="A34" s="12" t="s">
        <v>17</v>
      </c>
      <c r="B34" s="25" t="s">
        <v>35</v>
      </c>
      <c r="C34" s="25"/>
      <c r="D34" s="12"/>
      <c r="E34" s="12"/>
      <c r="F34" s="12"/>
      <c r="G34" s="14"/>
      <c r="H34" s="14"/>
      <c r="I34" s="14"/>
    </row>
    <row r="35" spans="1:9" x14ac:dyDescent="0.25">
      <c r="A35" s="12"/>
      <c r="B35" s="13"/>
      <c r="C35" s="13"/>
      <c r="D35" s="12"/>
      <c r="E35" s="12"/>
      <c r="F35" s="12"/>
      <c r="G35" s="14"/>
      <c r="H35" s="14"/>
      <c r="I35" s="14"/>
    </row>
    <row r="36" spans="1:9" x14ac:dyDescent="0.25">
      <c r="A36" s="13" t="s">
        <v>18</v>
      </c>
      <c r="B36" s="13"/>
      <c r="C36" s="13"/>
      <c r="D36" s="13"/>
      <c r="E36" s="13"/>
      <c r="F36" s="13"/>
      <c r="G36" s="16">
        <v>700000</v>
      </c>
      <c r="H36" s="16">
        <v>700000</v>
      </c>
      <c r="I36" s="16">
        <v>700000</v>
      </c>
    </row>
    <row r="37" spans="1:9" x14ac:dyDescent="0.25">
      <c r="A37" s="26"/>
      <c r="B37" s="26"/>
      <c r="C37" s="26"/>
      <c r="D37" s="26"/>
      <c r="E37" s="26"/>
      <c r="F37" s="26"/>
      <c r="G37" s="26"/>
      <c r="H37" s="26"/>
      <c r="I37" s="26"/>
    </row>
    <row r="38" spans="1:9" x14ac:dyDescent="0.25">
      <c r="A38" s="1" t="s">
        <v>36</v>
      </c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s="29" customFormat="1" x14ac:dyDescent="0.25">
      <c r="A40" s="12" t="s">
        <v>11</v>
      </c>
      <c r="B40" s="27" t="s">
        <v>37</v>
      </c>
      <c r="C40" s="24"/>
      <c r="D40" s="24"/>
      <c r="E40" s="28"/>
      <c r="F40" s="12" t="s">
        <v>22</v>
      </c>
      <c r="G40" s="12">
        <v>2021</v>
      </c>
      <c r="H40" s="12">
        <v>2022</v>
      </c>
      <c r="I40" s="12">
        <v>2023</v>
      </c>
    </row>
    <row r="41" spans="1:9" x14ac:dyDescent="0.25">
      <c r="A41" s="12" t="s">
        <v>16</v>
      </c>
      <c r="B41" s="27"/>
      <c r="C41" s="24"/>
      <c r="D41" s="24"/>
      <c r="E41" s="28"/>
      <c r="F41" s="12"/>
      <c r="G41" s="14"/>
      <c r="H41" s="14"/>
      <c r="I41" s="14"/>
    </row>
    <row r="42" spans="1:9" x14ac:dyDescent="0.25">
      <c r="A42" s="12" t="s">
        <v>17</v>
      </c>
      <c r="B42" s="27"/>
      <c r="C42" s="24"/>
      <c r="D42" s="24"/>
      <c r="E42" s="28"/>
      <c r="F42" s="12"/>
      <c r="G42" s="14"/>
      <c r="H42" s="14"/>
      <c r="I42" s="14"/>
    </row>
    <row r="43" spans="1:9" x14ac:dyDescent="0.25">
      <c r="A43" s="27" t="s">
        <v>18</v>
      </c>
      <c r="B43" s="24"/>
      <c r="C43" s="24"/>
      <c r="D43" s="24"/>
      <c r="E43" s="24"/>
      <c r="F43" s="28"/>
      <c r="G43" s="14"/>
      <c r="H43" s="14"/>
      <c r="I43" s="14"/>
    </row>
    <row r="44" spans="1:9" x14ac:dyDescent="0.25">
      <c r="A44" s="15"/>
      <c r="B44" s="15"/>
      <c r="C44" s="15"/>
      <c r="D44" s="15"/>
      <c r="E44" s="15"/>
      <c r="F44" s="15"/>
      <c r="G44" s="15"/>
      <c r="H44" s="15"/>
      <c r="I44" s="15"/>
    </row>
    <row r="45" spans="1:9" x14ac:dyDescent="0.25">
      <c r="A45" s="1" t="s">
        <v>38</v>
      </c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 t="s">
        <v>39</v>
      </c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 t="s">
        <v>40</v>
      </c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 t="s">
        <v>41</v>
      </c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 t="s">
        <v>42</v>
      </c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30"/>
      <c r="B53" s="30"/>
      <c r="C53" s="30"/>
      <c r="D53" s="30"/>
      <c r="E53" s="30"/>
      <c r="F53" s="30"/>
      <c r="G53" s="30"/>
      <c r="H53" s="30"/>
      <c r="I53" s="30"/>
    </row>
    <row r="54" spans="1:9" s="29" customFormat="1" ht="31.5" x14ac:dyDescent="0.25">
      <c r="A54" s="12" t="s">
        <v>11</v>
      </c>
      <c r="B54" s="13" t="s">
        <v>43</v>
      </c>
      <c r="C54" s="13"/>
      <c r="D54" s="13"/>
      <c r="E54" s="12" t="s">
        <v>44</v>
      </c>
      <c r="F54" s="12" t="s">
        <v>45</v>
      </c>
      <c r="G54" s="12">
        <v>2021</v>
      </c>
      <c r="H54" s="12">
        <v>2022</v>
      </c>
      <c r="I54" s="12">
        <v>2023</v>
      </c>
    </row>
    <row r="55" spans="1:9" x14ac:dyDescent="0.25">
      <c r="A55" s="12">
        <v>1</v>
      </c>
      <c r="B55" s="13">
        <v>2</v>
      </c>
      <c r="C55" s="13"/>
      <c r="D55" s="13"/>
      <c r="E55" s="12">
        <f>B55+1</f>
        <v>3</v>
      </c>
      <c r="F55" s="12">
        <f>E55+1</f>
        <v>4</v>
      </c>
      <c r="G55" s="12">
        <f>F55+1</f>
        <v>5</v>
      </c>
      <c r="H55" s="14">
        <f>G55+1</f>
        <v>6</v>
      </c>
      <c r="I55" s="14">
        <f>H55+1</f>
        <v>7</v>
      </c>
    </row>
    <row r="56" spans="1:9" ht="30" customHeight="1" x14ac:dyDescent="0.25">
      <c r="A56" s="12" t="s">
        <v>16</v>
      </c>
      <c r="B56" s="13" t="s">
        <v>46</v>
      </c>
      <c r="C56" s="13"/>
      <c r="D56" s="13"/>
      <c r="E56" s="20">
        <f>G56/F56</f>
        <v>1066251.3774999999</v>
      </c>
      <c r="F56" s="12">
        <v>12</v>
      </c>
      <c r="G56" s="20">
        <f>G70</f>
        <v>12795016.529999999</v>
      </c>
      <c r="H56" s="20">
        <f t="shared" ref="H56:I56" si="2">H70</f>
        <v>12808146.76</v>
      </c>
      <c r="I56" s="20">
        <f t="shared" si="2"/>
        <v>11474618.859999999</v>
      </c>
    </row>
    <row r="57" spans="1:9" x14ac:dyDescent="0.25">
      <c r="A57" s="12" t="s">
        <v>17</v>
      </c>
      <c r="B57" s="13" t="s">
        <v>47</v>
      </c>
      <c r="C57" s="13"/>
      <c r="D57" s="13"/>
      <c r="E57" s="12"/>
      <c r="F57" s="12"/>
      <c r="G57" s="20"/>
      <c r="H57" s="20"/>
      <c r="I57" s="20"/>
    </row>
    <row r="58" spans="1:9" x14ac:dyDescent="0.25">
      <c r="A58" s="12"/>
      <c r="B58" s="13" t="s">
        <v>48</v>
      </c>
      <c r="C58" s="13"/>
      <c r="D58" s="13"/>
      <c r="E58" s="12"/>
      <c r="F58" s="12"/>
      <c r="G58" s="20"/>
      <c r="H58" s="20"/>
      <c r="I58" s="20"/>
    </row>
    <row r="59" spans="1:9" ht="32.25" customHeight="1" x14ac:dyDescent="0.25">
      <c r="A59" s="12"/>
      <c r="B59" s="13" t="s">
        <v>49</v>
      </c>
      <c r="C59" s="13"/>
      <c r="D59" s="13"/>
      <c r="E59" s="12"/>
      <c r="F59" s="12"/>
      <c r="G59" s="20"/>
      <c r="H59" s="20"/>
      <c r="I59" s="20"/>
    </row>
    <row r="60" spans="1:9" ht="40.5" customHeight="1" x14ac:dyDescent="0.25">
      <c r="A60" s="12"/>
      <c r="B60" s="13" t="s">
        <v>50</v>
      </c>
      <c r="C60" s="13"/>
      <c r="D60" s="13"/>
      <c r="E60" s="12"/>
      <c r="F60" s="12"/>
      <c r="G60" s="20"/>
      <c r="H60" s="20"/>
      <c r="I60" s="20"/>
    </row>
    <row r="61" spans="1:9" ht="32.25" customHeight="1" x14ac:dyDescent="0.25">
      <c r="A61" s="12" t="s">
        <v>51</v>
      </c>
      <c r="B61" s="13" t="s">
        <v>52</v>
      </c>
      <c r="C61" s="13"/>
      <c r="D61" s="13"/>
      <c r="E61" s="20">
        <f>G61/F61</f>
        <v>0</v>
      </c>
      <c r="F61" s="12">
        <v>12</v>
      </c>
      <c r="G61" s="20">
        <f>G70-G56</f>
        <v>0</v>
      </c>
      <c r="H61" s="20">
        <f>H70-H56</f>
        <v>0</v>
      </c>
      <c r="I61" s="20">
        <f>I70-I56</f>
        <v>0</v>
      </c>
    </row>
    <row r="62" spans="1:9" x14ac:dyDescent="0.25">
      <c r="A62" s="12"/>
      <c r="B62" s="13" t="s">
        <v>48</v>
      </c>
      <c r="C62" s="13"/>
      <c r="D62" s="13"/>
      <c r="E62" s="12"/>
      <c r="F62" s="12"/>
      <c r="G62" s="20"/>
      <c r="H62" s="20"/>
      <c r="I62" s="20"/>
    </row>
    <row r="63" spans="1:9" ht="39.75" customHeight="1" x14ac:dyDescent="0.25">
      <c r="A63" s="12"/>
      <c r="B63" s="13" t="s">
        <v>53</v>
      </c>
      <c r="C63" s="13"/>
      <c r="D63" s="13"/>
      <c r="E63" s="12"/>
      <c r="F63" s="12"/>
      <c r="G63" s="20"/>
      <c r="H63" s="20"/>
      <c r="I63" s="20"/>
    </row>
    <row r="64" spans="1:9" ht="21.75" customHeight="1" x14ac:dyDescent="0.25">
      <c r="A64" s="12"/>
      <c r="B64" s="13" t="s">
        <v>54</v>
      </c>
      <c r="C64" s="13"/>
      <c r="D64" s="13"/>
      <c r="E64" s="12"/>
      <c r="F64" s="12"/>
      <c r="G64" s="20"/>
      <c r="H64" s="20"/>
      <c r="I64" s="20"/>
    </row>
    <row r="65" spans="1:12" ht="18.75" customHeight="1" x14ac:dyDescent="0.25">
      <c r="A65" s="12"/>
      <c r="B65" s="13" t="s">
        <v>55</v>
      </c>
      <c r="C65" s="13"/>
      <c r="D65" s="13"/>
      <c r="E65" s="12"/>
      <c r="F65" s="12"/>
      <c r="G65" s="20"/>
      <c r="H65" s="20"/>
      <c r="I65" s="20"/>
    </row>
    <row r="66" spans="1:12" ht="33" customHeight="1" x14ac:dyDescent="0.25">
      <c r="A66" s="13" t="s">
        <v>56</v>
      </c>
      <c r="B66" s="13" t="s">
        <v>57</v>
      </c>
      <c r="C66" s="13"/>
      <c r="D66" s="13"/>
      <c r="E66" s="12"/>
      <c r="F66" s="12"/>
      <c r="G66" s="20"/>
      <c r="H66" s="20"/>
      <c r="I66" s="20"/>
    </row>
    <row r="67" spans="1:12" x14ac:dyDescent="0.25">
      <c r="A67" s="13"/>
      <c r="B67" s="13" t="s">
        <v>48</v>
      </c>
      <c r="C67" s="13"/>
      <c r="D67" s="13"/>
      <c r="E67" s="12"/>
      <c r="F67" s="12"/>
      <c r="G67" s="20"/>
      <c r="H67" s="20"/>
      <c r="I67" s="20"/>
    </row>
    <row r="68" spans="1:12" ht="34.5" customHeight="1" x14ac:dyDescent="0.25">
      <c r="A68" s="13"/>
      <c r="B68" s="13" t="s">
        <v>58</v>
      </c>
      <c r="C68" s="13"/>
      <c r="D68" s="13"/>
      <c r="E68" s="12"/>
      <c r="F68" s="12"/>
      <c r="G68" s="20"/>
      <c r="H68" s="20"/>
      <c r="I68" s="20"/>
    </row>
    <row r="69" spans="1:12" x14ac:dyDescent="0.25">
      <c r="A69" s="13"/>
      <c r="B69" s="13" t="s">
        <v>59</v>
      </c>
      <c r="C69" s="13"/>
      <c r="D69" s="13"/>
      <c r="E69" s="12"/>
      <c r="F69" s="12"/>
      <c r="G69" s="20"/>
      <c r="H69" s="20"/>
      <c r="I69" s="20"/>
    </row>
    <row r="70" spans="1:12" x14ac:dyDescent="0.25">
      <c r="A70" s="27" t="s">
        <v>18</v>
      </c>
      <c r="B70" s="24"/>
      <c r="C70" s="24"/>
      <c r="D70" s="24"/>
      <c r="E70" s="24"/>
      <c r="F70" s="28"/>
      <c r="G70" s="16">
        <v>12795016.529999999</v>
      </c>
      <c r="H70" s="16">
        <v>12808146.76</v>
      </c>
      <c r="I70" s="16">
        <v>11474618.859999999</v>
      </c>
      <c r="K70" s="4"/>
      <c r="L70" s="4"/>
    </row>
    <row r="71" spans="1:12" x14ac:dyDescent="0.25">
      <c r="A71" s="15"/>
      <c r="B71" s="15"/>
      <c r="C71" s="15"/>
      <c r="D71" s="15"/>
      <c r="E71" s="15"/>
      <c r="F71" s="15"/>
      <c r="G71" s="15"/>
      <c r="H71" s="15"/>
      <c r="I71" s="15"/>
    </row>
    <row r="72" spans="1:12" x14ac:dyDescent="0.25">
      <c r="A72" s="31" t="s">
        <v>60</v>
      </c>
      <c r="B72" s="31"/>
      <c r="C72" s="31"/>
      <c r="D72" s="31"/>
      <c r="E72" s="31"/>
      <c r="F72" s="31"/>
      <c r="G72" s="31"/>
      <c r="H72" s="31"/>
      <c r="I72" s="31"/>
    </row>
    <row r="73" spans="1:12" x14ac:dyDescent="0.25">
      <c r="A73" s="30"/>
      <c r="B73" s="30"/>
      <c r="C73" s="30"/>
      <c r="D73" s="30"/>
      <c r="E73" s="30"/>
      <c r="F73" s="30"/>
      <c r="G73" s="30"/>
      <c r="H73" s="30"/>
      <c r="I73" s="30"/>
    </row>
    <row r="74" spans="1:12" x14ac:dyDescent="0.25">
      <c r="A74" s="1" t="s">
        <v>61</v>
      </c>
      <c r="B74" s="1"/>
      <c r="C74" s="1"/>
      <c r="D74" s="1"/>
      <c r="E74" s="1"/>
      <c r="F74" s="1"/>
      <c r="G74" s="1"/>
      <c r="H74" s="1"/>
      <c r="I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12" ht="44.25" customHeight="1" x14ac:dyDescent="0.25">
      <c r="A76" s="12" t="s">
        <v>62</v>
      </c>
      <c r="B76" s="13" t="s">
        <v>43</v>
      </c>
      <c r="C76" s="13"/>
      <c r="D76" s="12" t="s">
        <v>63</v>
      </c>
      <c r="E76" s="12" t="s">
        <v>64</v>
      </c>
      <c r="F76" s="12" t="s">
        <v>65</v>
      </c>
      <c r="G76" s="12">
        <v>2021</v>
      </c>
      <c r="H76" s="12">
        <v>2022</v>
      </c>
      <c r="I76" s="12">
        <v>2023</v>
      </c>
    </row>
    <row r="77" spans="1:12" x14ac:dyDescent="0.25">
      <c r="A77" s="12">
        <v>1</v>
      </c>
      <c r="B77" s="13">
        <v>2</v>
      </c>
      <c r="C77" s="13"/>
      <c r="D77" s="12">
        <f>B77+1</f>
        <v>3</v>
      </c>
      <c r="E77" s="12">
        <f>D77+1</f>
        <v>4</v>
      </c>
      <c r="F77" s="12">
        <f>E77+1</f>
        <v>5</v>
      </c>
      <c r="G77" s="12">
        <f>F77+1</f>
        <v>6</v>
      </c>
      <c r="H77" s="12">
        <f>G77+1</f>
        <v>7</v>
      </c>
      <c r="I77" s="12">
        <f>H77+1</f>
        <v>8</v>
      </c>
    </row>
    <row r="78" spans="1:12" ht="15.75" customHeight="1" x14ac:dyDescent="0.25">
      <c r="A78" s="12">
        <v>1</v>
      </c>
      <c r="B78" s="13"/>
      <c r="C78" s="13"/>
      <c r="D78" s="12">
        <v>1</v>
      </c>
      <c r="E78" s="12">
        <v>1</v>
      </c>
      <c r="F78" s="12">
        <v>1</v>
      </c>
      <c r="G78" s="16"/>
      <c r="H78" s="16"/>
      <c r="I78" s="16"/>
      <c r="K78" s="4"/>
    </row>
    <row r="79" spans="1:12" ht="15.75" customHeight="1" x14ac:dyDescent="0.25">
      <c r="A79" s="12">
        <f>A78+1</f>
        <v>2</v>
      </c>
      <c r="B79" s="13"/>
      <c r="C79" s="13"/>
      <c r="D79" s="12">
        <v>1</v>
      </c>
      <c r="E79" s="12">
        <v>1</v>
      </c>
      <c r="F79" s="12">
        <v>1</v>
      </c>
      <c r="G79" s="16"/>
      <c r="H79" s="16"/>
      <c r="I79" s="16"/>
      <c r="K79" s="4"/>
    </row>
    <row r="80" spans="1:12" x14ac:dyDescent="0.25">
      <c r="A80" s="12">
        <f>A79+1</f>
        <v>3</v>
      </c>
      <c r="B80" s="13"/>
      <c r="C80" s="13"/>
      <c r="D80" s="12"/>
      <c r="E80" s="12"/>
      <c r="F80" s="12"/>
      <c r="G80" s="16"/>
      <c r="H80" s="16"/>
      <c r="I80" s="16"/>
    </row>
    <row r="81" spans="1:9" x14ac:dyDescent="0.25">
      <c r="A81" s="13" t="s">
        <v>18</v>
      </c>
      <c r="B81" s="13"/>
      <c r="C81" s="13"/>
      <c r="D81" s="13"/>
      <c r="E81" s="13"/>
      <c r="F81" s="13"/>
      <c r="G81" s="16">
        <f t="shared" ref="G81:I81" si="3">SUM(G78:G80)</f>
        <v>0</v>
      </c>
      <c r="H81" s="16">
        <f t="shared" si="3"/>
        <v>0</v>
      </c>
      <c r="I81" s="16">
        <f t="shared" si="3"/>
        <v>0</v>
      </c>
    </row>
    <row r="82" spans="1:9" x14ac:dyDescent="0.25">
      <c r="A82" s="15"/>
      <c r="B82" s="15"/>
      <c r="C82" s="15"/>
      <c r="D82" s="15"/>
      <c r="E82" s="15"/>
      <c r="F82" s="15"/>
      <c r="G82" s="15"/>
      <c r="H82" s="15"/>
      <c r="I82" s="15"/>
    </row>
    <row r="83" spans="1:9" x14ac:dyDescent="0.25">
      <c r="A83" s="1" t="s">
        <v>66</v>
      </c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5.75" customHeight="1" x14ac:dyDescent="0.25">
      <c r="A85" s="21" t="s">
        <v>62</v>
      </c>
      <c r="B85" s="13" t="s">
        <v>43</v>
      </c>
      <c r="C85" s="13"/>
      <c r="D85" s="12" t="s">
        <v>67</v>
      </c>
      <c r="E85" s="12" t="s">
        <v>68</v>
      </c>
      <c r="F85" s="12" t="s">
        <v>69</v>
      </c>
      <c r="G85" s="12">
        <v>2021</v>
      </c>
      <c r="H85" s="12">
        <v>2022</v>
      </c>
      <c r="I85" s="12">
        <v>2023</v>
      </c>
    </row>
    <row r="86" spans="1:9" x14ac:dyDescent="0.25">
      <c r="A86" s="12">
        <v>1</v>
      </c>
      <c r="B86" s="13">
        <f>A86+1</f>
        <v>2</v>
      </c>
      <c r="C86" s="13"/>
      <c r="D86" s="12">
        <f>B86+1</f>
        <v>3</v>
      </c>
      <c r="E86" s="12">
        <f>D86+1</f>
        <v>4</v>
      </c>
      <c r="F86" s="12">
        <f>E86+1</f>
        <v>5</v>
      </c>
      <c r="G86" s="12">
        <f>F86+1</f>
        <v>6</v>
      </c>
      <c r="H86" s="12">
        <f>G86+1</f>
        <v>7</v>
      </c>
      <c r="I86" s="12">
        <f>H86+1</f>
        <v>8</v>
      </c>
    </row>
    <row r="87" spans="1:9" x14ac:dyDescent="0.25">
      <c r="A87" s="12"/>
      <c r="B87" s="13"/>
      <c r="C87" s="13"/>
      <c r="D87" s="12"/>
      <c r="E87" s="12"/>
      <c r="F87" s="12"/>
      <c r="G87" s="14"/>
      <c r="H87" s="14"/>
      <c r="I87" s="14"/>
    </row>
    <row r="88" spans="1:9" x14ac:dyDescent="0.25">
      <c r="A88" s="12"/>
      <c r="B88" s="13"/>
      <c r="C88" s="13"/>
      <c r="D88" s="12"/>
      <c r="E88" s="12"/>
      <c r="F88" s="12"/>
      <c r="G88" s="14"/>
      <c r="H88" s="14"/>
      <c r="I88" s="14"/>
    </row>
    <row r="89" spans="1:9" x14ac:dyDescent="0.25">
      <c r="A89" s="13" t="s">
        <v>18</v>
      </c>
      <c r="B89" s="13"/>
      <c r="C89" s="13"/>
      <c r="D89" s="13"/>
      <c r="E89" s="13"/>
      <c r="F89" s="13"/>
      <c r="G89" s="14"/>
      <c r="H89" s="14"/>
      <c r="I89" s="14"/>
    </row>
    <row r="90" spans="1:9" x14ac:dyDescent="0.25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53.25" customHeight="1" x14ac:dyDescent="0.25">
      <c r="A91" s="32" t="s">
        <v>70</v>
      </c>
      <c r="B91" s="32"/>
      <c r="C91" s="32"/>
      <c r="D91" s="32"/>
      <c r="E91" s="32"/>
      <c r="F91" s="32"/>
      <c r="G91" s="32"/>
      <c r="H91" s="32"/>
      <c r="I91" s="32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ht="65.25" customHeight="1" x14ac:dyDescent="0.25">
      <c r="A93" s="12" t="s">
        <v>11</v>
      </c>
      <c r="B93" s="13" t="s">
        <v>71</v>
      </c>
      <c r="C93" s="13"/>
      <c r="D93" s="13"/>
      <c r="E93" s="13"/>
      <c r="F93" s="12" t="s">
        <v>72</v>
      </c>
      <c r="G93" s="12">
        <v>2021</v>
      </c>
      <c r="H93" s="12">
        <v>2022</v>
      </c>
      <c r="I93" s="12">
        <v>2023</v>
      </c>
    </row>
    <row r="94" spans="1:9" x14ac:dyDescent="0.25">
      <c r="A94" s="12">
        <v>1</v>
      </c>
      <c r="B94" s="13">
        <f>A94+1</f>
        <v>2</v>
      </c>
      <c r="C94" s="13"/>
      <c r="D94" s="13"/>
      <c r="E94" s="13"/>
      <c r="F94" s="12">
        <f>B94+1</f>
        <v>3</v>
      </c>
      <c r="G94" s="12">
        <f>F94+1</f>
        <v>4</v>
      </c>
      <c r="H94" s="12">
        <f>G94+1</f>
        <v>5</v>
      </c>
      <c r="I94" s="12">
        <f>H94+1</f>
        <v>6</v>
      </c>
    </row>
    <row r="95" spans="1:9" ht="37.5" customHeight="1" x14ac:dyDescent="0.25">
      <c r="A95" s="12" t="s">
        <v>16</v>
      </c>
      <c r="B95" s="13" t="s">
        <v>73</v>
      </c>
      <c r="C95" s="13"/>
      <c r="D95" s="13"/>
      <c r="E95" s="13"/>
      <c r="F95" s="12" t="s">
        <v>74</v>
      </c>
      <c r="G95" s="14"/>
      <c r="H95" s="14"/>
      <c r="I95" s="14"/>
    </row>
    <row r="96" spans="1:9" ht="20.25" customHeight="1" x14ac:dyDescent="0.25">
      <c r="A96" s="12" t="s">
        <v>75</v>
      </c>
      <c r="B96" s="13" t="s">
        <v>76</v>
      </c>
      <c r="C96" s="13"/>
      <c r="D96" s="13"/>
      <c r="E96" s="13"/>
      <c r="F96" s="12"/>
      <c r="G96" s="20">
        <f>G106-G100-G105</f>
        <v>4370347.6776000001</v>
      </c>
      <c r="H96" s="20">
        <f>H106-H100-H105</f>
        <v>2854382.0792</v>
      </c>
      <c r="I96" s="20">
        <f>I106-I100-I105</f>
        <v>2547369.8511999999</v>
      </c>
    </row>
    <row r="97" spans="1:12" x14ac:dyDescent="0.25">
      <c r="A97" s="12" t="s">
        <v>77</v>
      </c>
      <c r="B97" s="13" t="s">
        <v>78</v>
      </c>
      <c r="C97" s="13"/>
      <c r="D97" s="13"/>
      <c r="E97" s="13"/>
      <c r="F97" s="12"/>
      <c r="G97" s="14"/>
      <c r="H97" s="14"/>
      <c r="I97" s="14"/>
    </row>
    <row r="98" spans="1:12" ht="37.5" customHeight="1" x14ac:dyDescent="0.25">
      <c r="A98" s="12" t="s">
        <v>79</v>
      </c>
      <c r="B98" s="13" t="s">
        <v>80</v>
      </c>
      <c r="C98" s="13"/>
      <c r="D98" s="13"/>
      <c r="E98" s="13"/>
      <c r="F98" s="12"/>
      <c r="G98" s="14"/>
      <c r="H98" s="14"/>
      <c r="I98" s="14"/>
    </row>
    <row r="99" spans="1:12" ht="37.5" customHeight="1" x14ac:dyDescent="0.25">
      <c r="A99" s="12" t="s">
        <v>17</v>
      </c>
      <c r="B99" s="13" t="s">
        <v>81</v>
      </c>
      <c r="C99" s="13"/>
      <c r="D99" s="13"/>
      <c r="E99" s="13"/>
      <c r="F99" s="12" t="s">
        <v>74</v>
      </c>
      <c r="G99" s="14"/>
      <c r="H99" s="14"/>
      <c r="I99" s="14"/>
    </row>
    <row r="100" spans="1:12" ht="37.5" customHeight="1" x14ac:dyDescent="0.25">
      <c r="A100" s="12" t="s">
        <v>82</v>
      </c>
      <c r="B100" s="13" t="s">
        <v>83</v>
      </c>
      <c r="C100" s="13"/>
      <c r="D100" s="13"/>
      <c r="E100" s="13"/>
      <c r="F100" s="12"/>
      <c r="G100" s="20">
        <f>G$70*0.029</f>
        <v>371055.47937000002</v>
      </c>
      <c r="H100" s="20">
        <f>H$70*0.029</f>
        <v>371436.25604000001</v>
      </c>
      <c r="I100" s="20">
        <f>I$70*0.029</f>
        <v>332763.94693999999</v>
      </c>
    </row>
    <row r="101" spans="1:12" ht="37.5" customHeight="1" x14ac:dyDescent="0.25">
      <c r="A101" s="12" t="s">
        <v>84</v>
      </c>
      <c r="B101" s="13" t="s">
        <v>85</v>
      </c>
      <c r="C101" s="13"/>
      <c r="D101" s="13"/>
      <c r="E101" s="13"/>
      <c r="F101" s="12"/>
      <c r="G101" s="14"/>
      <c r="H101" s="14"/>
      <c r="I101" s="14"/>
    </row>
    <row r="102" spans="1:12" ht="37.5" customHeight="1" x14ac:dyDescent="0.25">
      <c r="A102" s="12" t="s">
        <v>86</v>
      </c>
      <c r="B102" s="13" t="s">
        <v>87</v>
      </c>
      <c r="C102" s="13"/>
      <c r="D102" s="13"/>
      <c r="E102" s="13"/>
      <c r="F102" s="12"/>
      <c r="G102" s="14"/>
      <c r="H102" s="14"/>
      <c r="I102" s="14"/>
    </row>
    <row r="103" spans="1:12" ht="37.5" customHeight="1" x14ac:dyDescent="0.25">
      <c r="A103" s="33" t="s">
        <v>88</v>
      </c>
      <c r="B103" s="13" t="s">
        <v>89</v>
      </c>
      <c r="C103" s="13"/>
      <c r="D103" s="13"/>
      <c r="E103" s="13"/>
      <c r="F103" s="12"/>
      <c r="G103" s="14"/>
      <c r="H103" s="14"/>
      <c r="I103" s="14"/>
    </row>
    <row r="104" spans="1:12" ht="37.5" customHeight="1" x14ac:dyDescent="0.25">
      <c r="A104" s="12" t="s">
        <v>90</v>
      </c>
      <c r="B104" s="13" t="s">
        <v>89</v>
      </c>
      <c r="C104" s="13"/>
      <c r="D104" s="13"/>
      <c r="E104" s="13"/>
      <c r="F104" s="12"/>
      <c r="G104" s="14"/>
      <c r="H104" s="14"/>
      <c r="I104" s="14"/>
    </row>
    <row r="105" spans="1:12" ht="37.5" customHeight="1" x14ac:dyDescent="0.25">
      <c r="A105" s="12" t="s">
        <v>51</v>
      </c>
      <c r="B105" s="13" t="s">
        <v>91</v>
      </c>
      <c r="C105" s="13"/>
      <c r="D105" s="13"/>
      <c r="E105" s="13"/>
      <c r="F105" s="12"/>
      <c r="G105" s="20">
        <f>G$70*0.051</f>
        <v>652545.84302999987</v>
      </c>
      <c r="H105" s="20">
        <f>H$70*0.051</f>
        <v>653215.4847599999</v>
      </c>
      <c r="I105" s="20">
        <f>I$70*0.051</f>
        <v>585205.5618599999</v>
      </c>
    </row>
    <row r="106" spans="1:12" x14ac:dyDescent="0.25">
      <c r="A106" s="13" t="s">
        <v>18</v>
      </c>
      <c r="B106" s="13"/>
      <c r="C106" s="13"/>
      <c r="D106" s="13"/>
      <c r="E106" s="13"/>
      <c r="F106" s="13"/>
      <c r="G106" s="16">
        <v>5393949</v>
      </c>
      <c r="H106" s="16">
        <v>3879033.82</v>
      </c>
      <c r="I106" s="16">
        <v>3465339.36</v>
      </c>
      <c r="K106" s="4"/>
      <c r="L106" s="4"/>
    </row>
    <row r="107" spans="1:12" x14ac:dyDescent="0.25">
      <c r="A107" s="34"/>
      <c r="B107" s="34"/>
      <c r="C107" s="34"/>
      <c r="D107" s="34"/>
      <c r="E107" s="34"/>
      <c r="F107" s="34"/>
      <c r="G107" s="34"/>
      <c r="H107" s="34"/>
      <c r="I107" s="34"/>
    </row>
    <row r="108" spans="1:12" ht="20.25" customHeight="1" x14ac:dyDescent="0.25">
      <c r="A108" s="1" t="s">
        <v>92</v>
      </c>
      <c r="B108" s="1"/>
      <c r="C108" s="1"/>
      <c r="D108" s="1"/>
      <c r="E108" s="1"/>
      <c r="F108" s="1"/>
      <c r="G108" s="1"/>
      <c r="H108" s="1"/>
      <c r="I108" s="1"/>
    </row>
    <row r="109" spans="1:12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12" x14ac:dyDescent="0.25">
      <c r="A110" s="1" t="s">
        <v>93</v>
      </c>
      <c r="B110" s="1"/>
      <c r="C110" s="1"/>
      <c r="D110" s="1"/>
      <c r="E110" s="1"/>
      <c r="F110" s="1"/>
      <c r="G110" s="1"/>
      <c r="H110" s="1"/>
      <c r="I110" s="1"/>
    </row>
    <row r="111" spans="1:12" x14ac:dyDescent="0.25">
      <c r="A111" s="1" t="s">
        <v>41</v>
      </c>
      <c r="B111" s="1"/>
      <c r="C111" s="1"/>
      <c r="D111" s="1"/>
      <c r="E111" s="1"/>
      <c r="F111" s="1"/>
      <c r="G111" s="1"/>
      <c r="H111" s="1"/>
      <c r="I111" s="1"/>
    </row>
    <row r="112" spans="1:12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11" s="29" customFormat="1" ht="31.5" customHeight="1" x14ac:dyDescent="0.25">
      <c r="A113" s="12" t="s">
        <v>11</v>
      </c>
      <c r="B113" s="13" t="s">
        <v>94</v>
      </c>
      <c r="C113" s="13"/>
      <c r="D113" s="13"/>
      <c r="E113" s="12" t="s">
        <v>95</v>
      </c>
      <c r="F113" s="12" t="s">
        <v>96</v>
      </c>
      <c r="G113" s="12">
        <v>2021</v>
      </c>
      <c r="H113" s="12">
        <v>2022</v>
      </c>
      <c r="I113" s="12">
        <v>2023</v>
      </c>
    </row>
    <row r="114" spans="1:11" x14ac:dyDescent="0.25">
      <c r="A114" s="12">
        <v>1</v>
      </c>
      <c r="B114" s="13">
        <f>A114+1</f>
        <v>2</v>
      </c>
      <c r="C114" s="13"/>
      <c r="D114" s="13"/>
      <c r="E114" s="12">
        <f>B114+1</f>
        <v>3</v>
      </c>
      <c r="F114" s="12">
        <f>E114+1</f>
        <v>4</v>
      </c>
      <c r="G114" s="12">
        <f>F114+1</f>
        <v>5</v>
      </c>
      <c r="H114" s="12">
        <f>G114+1</f>
        <v>6</v>
      </c>
      <c r="I114" s="12">
        <f>H114+1</f>
        <v>7</v>
      </c>
    </row>
    <row r="115" spans="1:11" x14ac:dyDescent="0.25">
      <c r="A115" s="12">
        <v>1</v>
      </c>
      <c r="B115" s="13" t="s">
        <v>97</v>
      </c>
      <c r="C115" s="13"/>
      <c r="D115" s="13"/>
      <c r="E115" s="12"/>
      <c r="F115" s="12"/>
      <c r="G115" s="16">
        <v>40000</v>
      </c>
      <c r="H115" s="16">
        <v>30000</v>
      </c>
      <c r="I115" s="16">
        <v>20000</v>
      </c>
      <c r="K115" s="4"/>
    </row>
    <row r="116" spans="1:11" x14ac:dyDescent="0.25">
      <c r="A116" s="12"/>
      <c r="B116" s="13"/>
      <c r="C116" s="13"/>
      <c r="D116" s="13"/>
      <c r="E116" s="12"/>
      <c r="F116" s="12"/>
      <c r="G116" s="14"/>
      <c r="H116" s="14"/>
      <c r="I116" s="14"/>
    </row>
    <row r="117" spans="1:11" x14ac:dyDescent="0.25">
      <c r="A117" s="13" t="s">
        <v>18</v>
      </c>
      <c r="B117" s="13"/>
      <c r="C117" s="13"/>
      <c r="D117" s="13"/>
      <c r="E117" s="13"/>
      <c r="F117" s="13"/>
      <c r="G117" s="16">
        <f t="shared" ref="G117:I117" si="4">SUM(G115:G116)</f>
        <v>40000</v>
      </c>
      <c r="H117" s="16">
        <f t="shared" si="4"/>
        <v>30000</v>
      </c>
      <c r="I117" s="16">
        <f t="shared" si="4"/>
        <v>20000</v>
      </c>
    </row>
    <row r="118" spans="1:11" x14ac:dyDescent="0.25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11" x14ac:dyDescent="0.25">
      <c r="A119" s="1" t="s">
        <v>98</v>
      </c>
      <c r="B119" s="1"/>
      <c r="C119" s="1"/>
      <c r="D119" s="1"/>
      <c r="E119" s="1"/>
      <c r="F119" s="1"/>
      <c r="G119" s="1"/>
      <c r="H119" s="1"/>
      <c r="I119" s="1"/>
    </row>
    <row r="120" spans="1:11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11" x14ac:dyDescent="0.25">
      <c r="A121" s="1" t="s">
        <v>99</v>
      </c>
      <c r="B121" s="1"/>
      <c r="C121" s="1"/>
      <c r="D121" s="1"/>
      <c r="E121" s="1"/>
      <c r="F121" s="1"/>
      <c r="G121" s="1"/>
      <c r="H121" s="1"/>
      <c r="I121" s="1"/>
    </row>
    <row r="122" spans="1:11" x14ac:dyDescent="0.25">
      <c r="A122" s="1" t="s">
        <v>41</v>
      </c>
      <c r="B122" s="1"/>
      <c r="C122" s="1"/>
      <c r="D122" s="1"/>
      <c r="E122" s="1"/>
      <c r="F122" s="1"/>
      <c r="G122" s="1"/>
      <c r="H122" s="1"/>
      <c r="I122" s="1"/>
    </row>
    <row r="123" spans="1:11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11" ht="31.5" x14ac:dyDescent="0.25">
      <c r="A124" s="12" t="s">
        <v>62</v>
      </c>
      <c r="B124" s="13" t="s">
        <v>43</v>
      </c>
      <c r="C124" s="13"/>
      <c r="D124" s="13"/>
      <c r="E124" s="12" t="s">
        <v>100</v>
      </c>
      <c r="F124" s="12" t="s">
        <v>101</v>
      </c>
      <c r="G124" s="12">
        <v>2021</v>
      </c>
      <c r="H124" s="12">
        <v>2022</v>
      </c>
      <c r="I124" s="12">
        <v>2023</v>
      </c>
    </row>
    <row r="125" spans="1:11" x14ac:dyDescent="0.25">
      <c r="A125" s="12">
        <v>1</v>
      </c>
      <c r="B125" s="13">
        <v>2</v>
      </c>
      <c r="C125" s="13"/>
      <c r="D125" s="13"/>
      <c r="E125" s="12">
        <f>B125+1</f>
        <v>3</v>
      </c>
      <c r="F125" s="12">
        <f>E125+1</f>
        <v>4</v>
      </c>
      <c r="G125" s="12">
        <f>F125+1</f>
        <v>5</v>
      </c>
      <c r="H125" s="12">
        <f>G125+1</f>
        <v>6</v>
      </c>
      <c r="I125" s="12">
        <f>H125+1</f>
        <v>7</v>
      </c>
    </row>
    <row r="126" spans="1:11" x14ac:dyDescent="0.25">
      <c r="A126" s="12">
        <v>1</v>
      </c>
      <c r="B126" s="35" t="s">
        <v>102</v>
      </c>
      <c r="C126" s="13"/>
      <c r="D126" s="13"/>
      <c r="E126" s="12"/>
      <c r="F126" s="12"/>
      <c r="G126" s="16">
        <v>94825</v>
      </c>
      <c r="H126" s="16">
        <v>94825</v>
      </c>
      <c r="I126" s="16">
        <v>94825</v>
      </c>
      <c r="K126" s="4"/>
    </row>
    <row r="127" spans="1:11" ht="15.75" customHeight="1" x14ac:dyDescent="0.25">
      <c r="A127" s="12">
        <f>A126+1</f>
        <v>2</v>
      </c>
      <c r="B127" s="35" t="s">
        <v>103</v>
      </c>
      <c r="C127" s="13"/>
      <c r="D127" s="13"/>
      <c r="E127" s="12"/>
      <c r="F127" s="12"/>
      <c r="G127" s="16">
        <v>2448</v>
      </c>
      <c r="H127" s="16">
        <v>2448</v>
      </c>
      <c r="I127" s="16">
        <v>2448</v>
      </c>
      <c r="K127" s="4"/>
    </row>
    <row r="128" spans="1:11" x14ac:dyDescent="0.25">
      <c r="A128" s="13" t="s">
        <v>18</v>
      </c>
      <c r="B128" s="13"/>
      <c r="C128" s="13"/>
      <c r="D128" s="13"/>
      <c r="E128" s="13"/>
      <c r="F128" s="13"/>
      <c r="G128" s="20">
        <f>SUM(G126:G127)</f>
        <v>97273</v>
      </c>
      <c r="H128" s="20">
        <f>SUM(H126:H127)</f>
        <v>97273</v>
      </c>
      <c r="I128" s="20">
        <f>SUM(I126:I127)</f>
        <v>97273</v>
      </c>
    </row>
    <row r="129" spans="1:9" x14ac:dyDescent="0.25">
      <c r="A129" s="15"/>
      <c r="B129" s="15"/>
      <c r="C129" s="15"/>
      <c r="D129" s="15"/>
      <c r="E129" s="15"/>
      <c r="F129" s="15"/>
      <c r="G129" s="15"/>
      <c r="H129" s="15"/>
      <c r="I129" s="15"/>
    </row>
    <row r="130" spans="1:9" x14ac:dyDescent="0.25">
      <c r="A130" s="1" t="s">
        <v>104</v>
      </c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 t="s">
        <v>105</v>
      </c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 t="s">
        <v>106</v>
      </c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31.5" x14ac:dyDescent="0.25">
      <c r="A135" s="12" t="s">
        <v>62</v>
      </c>
      <c r="B135" s="13" t="s">
        <v>43</v>
      </c>
      <c r="C135" s="13"/>
      <c r="D135" s="12" t="s">
        <v>13</v>
      </c>
      <c r="E135" s="12" t="s">
        <v>95</v>
      </c>
      <c r="F135" s="12" t="s">
        <v>96</v>
      </c>
      <c r="G135" s="12">
        <v>2021</v>
      </c>
      <c r="H135" s="12">
        <v>2022</v>
      </c>
      <c r="I135" s="12">
        <v>2023</v>
      </c>
    </row>
    <row r="136" spans="1:9" x14ac:dyDescent="0.25">
      <c r="A136" s="12">
        <v>1</v>
      </c>
      <c r="B136" s="13">
        <v>2</v>
      </c>
      <c r="C136" s="13"/>
      <c r="D136" s="12">
        <f>B136+1</f>
        <v>3</v>
      </c>
      <c r="E136" s="12">
        <f>D136+1</f>
        <v>4</v>
      </c>
      <c r="F136" s="12">
        <f>E136+1</f>
        <v>5</v>
      </c>
      <c r="G136" s="12">
        <f>F136+1</f>
        <v>6</v>
      </c>
      <c r="H136" s="12">
        <f>G136+1</f>
        <v>7</v>
      </c>
      <c r="I136" s="12">
        <f>H136+1</f>
        <v>8</v>
      </c>
    </row>
    <row r="137" spans="1:9" x14ac:dyDescent="0.25">
      <c r="A137" s="12">
        <v>1</v>
      </c>
      <c r="B137" s="13"/>
      <c r="C137" s="13"/>
      <c r="D137" s="12"/>
      <c r="E137" s="12"/>
      <c r="F137" s="12"/>
      <c r="G137" s="16"/>
      <c r="H137" s="16"/>
      <c r="I137" s="16"/>
    </row>
    <row r="138" spans="1:9" x14ac:dyDescent="0.25">
      <c r="A138" s="12"/>
      <c r="B138" s="13"/>
      <c r="C138" s="13"/>
      <c r="D138" s="12"/>
      <c r="E138" s="12"/>
      <c r="F138" s="12"/>
      <c r="G138" s="14"/>
      <c r="H138" s="14"/>
      <c r="I138" s="14"/>
    </row>
    <row r="139" spans="1:9" x14ac:dyDescent="0.25">
      <c r="A139" s="13" t="s">
        <v>18</v>
      </c>
      <c r="B139" s="13"/>
      <c r="C139" s="13"/>
      <c r="D139" s="13"/>
      <c r="E139" s="13"/>
      <c r="F139" s="13"/>
      <c r="G139" s="20">
        <f>SUM(G137:G138)</f>
        <v>0</v>
      </c>
      <c r="H139" s="20">
        <f>SUM(H137:H138)</f>
        <v>0</v>
      </c>
      <c r="I139" s="20">
        <f>SUM(I137:I138)</f>
        <v>0</v>
      </c>
    </row>
    <row r="140" spans="1:9" x14ac:dyDescent="0.25">
      <c r="A140" s="15"/>
      <c r="B140" s="15"/>
      <c r="C140" s="15"/>
      <c r="D140" s="15"/>
      <c r="E140" s="15"/>
      <c r="F140" s="15"/>
      <c r="G140" s="15"/>
      <c r="H140" s="15"/>
      <c r="I140" s="15"/>
    </row>
    <row r="141" spans="1:9" x14ac:dyDescent="0.25">
      <c r="A141" s="1" t="s">
        <v>107</v>
      </c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 t="s">
        <v>108</v>
      </c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 t="s">
        <v>109</v>
      </c>
      <c r="B144" s="1"/>
      <c r="C144" s="1"/>
      <c r="D144" s="1"/>
      <c r="E144" s="1"/>
      <c r="F144" s="1"/>
      <c r="G144" s="1"/>
      <c r="H144" s="1"/>
      <c r="I144" s="1"/>
    </row>
    <row r="145" spans="1:12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12" x14ac:dyDescent="0.25">
      <c r="A146" s="1" t="s">
        <v>110</v>
      </c>
      <c r="B146" s="1"/>
      <c r="C146" s="1"/>
      <c r="D146" s="1"/>
      <c r="E146" s="1"/>
      <c r="F146" s="1"/>
      <c r="G146" s="1"/>
      <c r="H146" s="1"/>
      <c r="I146" s="1"/>
    </row>
    <row r="147" spans="1:12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12" ht="31.5" x14ac:dyDescent="0.25">
      <c r="A148" s="12" t="s">
        <v>11</v>
      </c>
      <c r="B148" s="12" t="s">
        <v>43</v>
      </c>
      <c r="C148" s="12" t="s">
        <v>13</v>
      </c>
      <c r="D148" s="12" t="s">
        <v>111</v>
      </c>
      <c r="E148" s="12" t="s">
        <v>112</v>
      </c>
      <c r="F148" s="12" t="s">
        <v>113</v>
      </c>
      <c r="G148" s="12">
        <v>2021</v>
      </c>
      <c r="H148" s="12">
        <v>2022</v>
      </c>
      <c r="I148" s="12">
        <v>2023</v>
      </c>
    </row>
    <row r="149" spans="1:12" x14ac:dyDescent="0.25">
      <c r="A149" s="12">
        <v>1</v>
      </c>
      <c r="B149" s="12">
        <f t="shared" ref="B149:I149" si="5">A149+1</f>
        <v>2</v>
      </c>
      <c r="C149" s="12">
        <f t="shared" si="5"/>
        <v>3</v>
      </c>
      <c r="D149" s="12">
        <f t="shared" si="5"/>
        <v>4</v>
      </c>
      <c r="E149" s="12">
        <f t="shared" si="5"/>
        <v>5</v>
      </c>
      <c r="F149" s="12">
        <f t="shared" si="5"/>
        <v>6</v>
      </c>
      <c r="G149" s="14">
        <f t="shared" si="5"/>
        <v>7</v>
      </c>
      <c r="H149" s="12">
        <f t="shared" si="5"/>
        <v>8</v>
      </c>
      <c r="I149" s="12">
        <f t="shared" si="5"/>
        <v>9</v>
      </c>
    </row>
    <row r="150" spans="1:12" ht="44.25" customHeight="1" x14ac:dyDescent="0.25">
      <c r="A150" s="12">
        <v>1</v>
      </c>
      <c r="B150" s="20" t="s">
        <v>114</v>
      </c>
      <c r="C150" s="12"/>
      <c r="D150" s="12">
        <v>1</v>
      </c>
      <c r="E150" s="12">
        <v>1</v>
      </c>
      <c r="F150" s="20"/>
      <c r="G150" s="16">
        <v>46000</v>
      </c>
      <c r="H150" s="16">
        <v>46000</v>
      </c>
      <c r="I150" s="16">
        <v>46000</v>
      </c>
      <c r="K150" s="4"/>
      <c r="L150" s="4"/>
    </row>
    <row r="151" spans="1:12" x14ac:dyDescent="0.25">
      <c r="A151" s="12">
        <f>A150+1</f>
        <v>2</v>
      </c>
      <c r="B151" s="20" t="s">
        <v>115</v>
      </c>
      <c r="C151" s="12"/>
      <c r="D151" s="12">
        <v>1</v>
      </c>
      <c r="E151" s="12">
        <v>1</v>
      </c>
      <c r="F151" s="20"/>
      <c r="G151" s="16">
        <v>5760</v>
      </c>
      <c r="H151" s="16">
        <v>5760</v>
      </c>
      <c r="I151" s="16">
        <v>5760</v>
      </c>
      <c r="K151" s="4"/>
    </row>
    <row r="152" spans="1:12" x14ac:dyDescent="0.25">
      <c r="A152" s="36" t="s">
        <v>18</v>
      </c>
      <c r="B152" s="36"/>
      <c r="C152" s="36"/>
      <c r="D152" s="36"/>
      <c r="E152" s="36"/>
      <c r="F152" s="36"/>
      <c r="G152" s="20">
        <f>SUM(G150:G151)</f>
        <v>51760</v>
      </c>
      <c r="H152" s="20">
        <f>SUM(H150:H151)</f>
        <v>51760</v>
      </c>
      <c r="I152" s="20">
        <f>SUM(I150:I151)</f>
        <v>51760</v>
      </c>
    </row>
    <row r="153" spans="1:12" x14ac:dyDescent="0.25">
      <c r="A153" s="37"/>
      <c r="B153" s="37"/>
      <c r="C153" s="37"/>
      <c r="D153" s="37"/>
      <c r="E153" s="37"/>
      <c r="F153" s="37"/>
      <c r="G153" s="37"/>
      <c r="H153" s="37"/>
      <c r="I153" s="37"/>
    </row>
    <row r="154" spans="1:12" x14ac:dyDescent="0.25">
      <c r="A154" s="1" t="s">
        <v>116</v>
      </c>
      <c r="B154" s="1"/>
      <c r="C154" s="1"/>
      <c r="D154" s="1"/>
      <c r="E154" s="1"/>
      <c r="F154" s="1"/>
      <c r="G154" s="1"/>
      <c r="H154" s="1"/>
      <c r="I154" s="1"/>
    </row>
    <row r="155" spans="1:12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12" ht="31.5" x14ac:dyDescent="0.25">
      <c r="A156" s="12" t="s">
        <v>11</v>
      </c>
      <c r="B156" s="12" t="s">
        <v>43</v>
      </c>
      <c r="C156" s="12" t="s">
        <v>13</v>
      </c>
      <c r="D156" s="12" t="s">
        <v>117</v>
      </c>
      <c r="E156" s="12" t="s">
        <v>118</v>
      </c>
      <c r="F156" s="12" t="s">
        <v>119</v>
      </c>
      <c r="G156" s="12">
        <v>2021</v>
      </c>
      <c r="H156" s="12">
        <v>2022</v>
      </c>
      <c r="I156" s="12">
        <v>2023</v>
      </c>
    </row>
    <row r="157" spans="1:12" x14ac:dyDescent="0.25">
      <c r="A157" s="12">
        <v>1</v>
      </c>
      <c r="B157" s="12">
        <f>A157+1</f>
        <v>2</v>
      </c>
      <c r="C157" s="12">
        <f t="shared" ref="C157:I157" si="6">B157+1</f>
        <v>3</v>
      </c>
      <c r="D157" s="12">
        <f t="shared" si="6"/>
        <v>4</v>
      </c>
      <c r="E157" s="12">
        <f t="shared" si="6"/>
        <v>5</v>
      </c>
      <c r="F157" s="12">
        <f t="shared" si="6"/>
        <v>6</v>
      </c>
      <c r="G157" s="12">
        <f>F157+1</f>
        <v>7</v>
      </c>
      <c r="H157" s="12">
        <f t="shared" si="6"/>
        <v>8</v>
      </c>
      <c r="I157" s="12">
        <f t="shared" si="6"/>
        <v>9</v>
      </c>
    </row>
    <row r="158" spans="1:12" x14ac:dyDescent="0.25">
      <c r="A158" s="12">
        <v>1</v>
      </c>
      <c r="B158" s="12" t="s">
        <v>120</v>
      </c>
      <c r="C158" s="12"/>
      <c r="D158" s="12"/>
      <c r="E158" s="12"/>
      <c r="F158" s="12"/>
      <c r="G158" s="16"/>
      <c r="H158" s="16"/>
      <c r="I158" s="16"/>
    </row>
    <row r="159" spans="1:12" x14ac:dyDescent="0.25">
      <c r="A159" s="12">
        <f>A158+1</f>
        <v>2</v>
      </c>
      <c r="B159" s="12"/>
      <c r="C159" s="12"/>
      <c r="D159" s="12"/>
      <c r="E159" s="12"/>
      <c r="F159" s="12"/>
      <c r="G159" s="14"/>
      <c r="H159" s="14"/>
      <c r="I159" s="14"/>
    </row>
    <row r="160" spans="1:12" x14ac:dyDescent="0.25">
      <c r="A160" s="36" t="s">
        <v>18</v>
      </c>
      <c r="B160" s="36"/>
      <c r="C160" s="36"/>
      <c r="D160" s="36"/>
      <c r="E160" s="36"/>
      <c r="F160" s="36"/>
      <c r="G160" s="20">
        <f>SUM(G158:G159)</f>
        <v>0</v>
      </c>
      <c r="H160" s="20">
        <f>SUM(H158:H159)</f>
        <v>0</v>
      </c>
      <c r="I160" s="20">
        <f>SUM(I158:I159)</f>
        <v>0</v>
      </c>
    </row>
    <row r="161" spans="1:12" x14ac:dyDescent="0.25">
      <c r="A161" s="15"/>
      <c r="B161" s="15"/>
      <c r="C161" s="15"/>
      <c r="D161" s="15"/>
      <c r="E161" s="15"/>
      <c r="F161" s="15"/>
      <c r="G161" s="15"/>
      <c r="H161" s="15"/>
      <c r="I161" s="15"/>
    </row>
    <row r="162" spans="1:12" x14ac:dyDescent="0.25">
      <c r="A162" s="1" t="s">
        <v>121</v>
      </c>
      <c r="B162" s="1"/>
      <c r="C162" s="1"/>
      <c r="D162" s="1"/>
      <c r="E162" s="1"/>
      <c r="F162" s="1"/>
      <c r="G162" s="1"/>
      <c r="H162" s="1"/>
      <c r="I162" s="1"/>
    </row>
    <row r="163" spans="1:12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12" s="29" customFormat="1" ht="51.75" customHeight="1" x14ac:dyDescent="0.25">
      <c r="A164" s="12" t="s">
        <v>62</v>
      </c>
      <c r="B164" s="27" t="s">
        <v>43</v>
      </c>
      <c r="C164" s="28"/>
      <c r="D164" s="12" t="s">
        <v>13</v>
      </c>
      <c r="E164" s="12" t="s">
        <v>122</v>
      </c>
      <c r="F164" s="12" t="s">
        <v>123</v>
      </c>
      <c r="G164" s="12">
        <v>2021</v>
      </c>
      <c r="H164" s="12">
        <v>2022</v>
      </c>
      <c r="I164" s="12">
        <v>2023</v>
      </c>
    </row>
    <row r="165" spans="1:12" x14ac:dyDescent="0.25">
      <c r="A165" s="12">
        <v>1</v>
      </c>
      <c r="B165" s="27">
        <f>A165+1</f>
        <v>2</v>
      </c>
      <c r="C165" s="28"/>
      <c r="D165" s="12">
        <f>B165+1</f>
        <v>3</v>
      </c>
      <c r="E165" s="12">
        <f>D165+1</f>
        <v>4</v>
      </c>
      <c r="F165" s="12">
        <f>E165+1</f>
        <v>5</v>
      </c>
      <c r="G165" s="12">
        <f>F165+1</f>
        <v>6</v>
      </c>
      <c r="H165" s="12">
        <f>G165+1</f>
        <v>7</v>
      </c>
      <c r="I165" s="12">
        <f>H165+1</f>
        <v>8</v>
      </c>
    </row>
    <row r="166" spans="1:12" x14ac:dyDescent="0.25">
      <c r="A166" s="12">
        <v>1</v>
      </c>
      <c r="B166" s="38" t="s">
        <v>124</v>
      </c>
      <c r="C166" s="39"/>
      <c r="D166" s="12" t="s">
        <v>125</v>
      </c>
      <c r="E166" s="20">
        <v>429</v>
      </c>
      <c r="F166" s="20">
        <v>4619.496098626717</v>
      </c>
      <c r="G166" s="16">
        <f>G173-SUM(G167:G172)</f>
        <v>1269752.2093987365</v>
      </c>
      <c r="H166" s="16">
        <f>H173-SUM(H167:H171)</f>
        <v>1612352.2093987365</v>
      </c>
      <c r="I166" s="16">
        <f>I173-SUM(I167:I171)</f>
        <v>1612352.2093987365</v>
      </c>
    </row>
    <row r="167" spans="1:12" x14ac:dyDescent="0.25">
      <c r="A167" s="12">
        <f t="shared" ref="A167:A172" si="7">A166+1</f>
        <v>2</v>
      </c>
      <c r="B167" s="38" t="s">
        <v>126</v>
      </c>
      <c r="C167" s="39"/>
      <c r="D167" s="12" t="s">
        <v>127</v>
      </c>
      <c r="E167" s="20">
        <v>850</v>
      </c>
      <c r="F167" s="20">
        <v>44.279965753424655</v>
      </c>
      <c r="G167" s="16">
        <f>E167*F167</f>
        <v>37637.970890410958</v>
      </c>
      <c r="H167" s="16">
        <f>E167*F167</f>
        <v>37637.970890410958</v>
      </c>
      <c r="I167" s="16">
        <f>E167*F167</f>
        <v>37637.970890410958</v>
      </c>
    </row>
    <row r="168" spans="1:12" x14ac:dyDescent="0.25">
      <c r="A168" s="12">
        <f t="shared" si="7"/>
        <v>3</v>
      </c>
      <c r="B168" s="38" t="s">
        <v>128</v>
      </c>
      <c r="C168" s="39"/>
      <c r="D168" s="12" t="s">
        <v>127</v>
      </c>
      <c r="E168" s="20">
        <v>306</v>
      </c>
      <c r="F168" s="20">
        <v>41.479467258601559</v>
      </c>
      <c r="G168" s="16">
        <f t="shared" ref="G168:G171" si="8">E168*F168</f>
        <v>12692.716981132076</v>
      </c>
      <c r="H168" s="16">
        <f t="shared" ref="H168:H171" si="9">E168*F168</f>
        <v>12692.716981132076</v>
      </c>
      <c r="I168" s="16">
        <f t="shared" ref="I168:I171" si="10">E168*F168</f>
        <v>12692.716981132076</v>
      </c>
    </row>
    <row r="169" spans="1:12" ht="15.75" customHeight="1" x14ac:dyDescent="0.25">
      <c r="A169" s="12">
        <f t="shared" si="7"/>
        <v>4</v>
      </c>
      <c r="B169" s="38" t="s">
        <v>129</v>
      </c>
      <c r="C169" s="39"/>
      <c r="D169" s="12" t="s">
        <v>127</v>
      </c>
      <c r="E169" s="20">
        <v>1017</v>
      </c>
      <c r="F169" s="20">
        <v>127.16992711929421</v>
      </c>
      <c r="G169" s="16">
        <f t="shared" si="8"/>
        <v>129331.81588032222</v>
      </c>
      <c r="H169" s="16">
        <f t="shared" si="9"/>
        <v>129331.81588032222</v>
      </c>
      <c r="I169" s="16">
        <f t="shared" si="10"/>
        <v>129331.81588032222</v>
      </c>
    </row>
    <row r="170" spans="1:12" ht="15.75" customHeight="1" x14ac:dyDescent="0.25">
      <c r="A170" s="12">
        <f t="shared" si="7"/>
        <v>5</v>
      </c>
      <c r="B170" s="38" t="s">
        <v>130</v>
      </c>
      <c r="C170" s="39"/>
      <c r="D170" s="12" t="s">
        <v>131</v>
      </c>
      <c r="E170" s="20">
        <v>40000</v>
      </c>
      <c r="F170" s="20">
        <v>3.486599423631124</v>
      </c>
      <c r="G170" s="16">
        <f t="shared" si="8"/>
        <v>139463.97694524497</v>
      </c>
      <c r="H170" s="16">
        <f t="shared" si="9"/>
        <v>139463.97694524497</v>
      </c>
      <c r="I170" s="16">
        <f t="shared" si="10"/>
        <v>139463.97694524497</v>
      </c>
    </row>
    <row r="171" spans="1:12" x14ac:dyDescent="0.25">
      <c r="A171" s="12">
        <f t="shared" si="7"/>
        <v>6</v>
      </c>
      <c r="B171" s="38" t="s">
        <v>132</v>
      </c>
      <c r="C171" s="39"/>
      <c r="D171" s="12" t="s">
        <v>127</v>
      </c>
      <c r="E171" s="20">
        <v>62</v>
      </c>
      <c r="F171" s="20">
        <v>576.15015974440894</v>
      </c>
      <c r="G171" s="16">
        <f t="shared" si="8"/>
        <v>35721.309904153357</v>
      </c>
      <c r="H171" s="16">
        <f t="shared" si="9"/>
        <v>35721.309904153357</v>
      </c>
      <c r="I171" s="16">
        <f t="shared" si="10"/>
        <v>35721.309904153357</v>
      </c>
    </row>
    <row r="172" spans="1:12" x14ac:dyDescent="0.25">
      <c r="A172" s="12">
        <f t="shared" si="7"/>
        <v>7</v>
      </c>
      <c r="B172" s="38"/>
      <c r="C172" s="39"/>
      <c r="D172" s="12"/>
      <c r="E172" s="20"/>
      <c r="F172" s="20"/>
      <c r="G172" s="16"/>
      <c r="H172" s="16"/>
      <c r="I172" s="16"/>
      <c r="L172" s="4"/>
    </row>
    <row r="173" spans="1:12" x14ac:dyDescent="0.25">
      <c r="A173" s="27" t="s">
        <v>18</v>
      </c>
      <c r="B173" s="24"/>
      <c r="C173" s="24"/>
      <c r="D173" s="24"/>
      <c r="E173" s="24"/>
      <c r="F173" s="28"/>
      <c r="G173" s="16">
        <v>1624600</v>
      </c>
      <c r="H173" s="16">
        <v>1967200</v>
      </c>
      <c r="I173" s="16">
        <v>1967200</v>
      </c>
      <c r="K173" s="4"/>
    </row>
    <row r="174" spans="1:12" x14ac:dyDescent="0.25">
      <c r="A174" s="37"/>
      <c r="B174" s="37"/>
      <c r="C174" s="37"/>
      <c r="D174" s="37"/>
      <c r="E174" s="37"/>
      <c r="F174" s="37"/>
      <c r="G174" s="37"/>
      <c r="H174" s="37"/>
      <c r="I174" s="37"/>
    </row>
    <row r="175" spans="1:12" x14ac:dyDescent="0.25">
      <c r="A175" s="1" t="s">
        <v>133</v>
      </c>
      <c r="B175" s="1"/>
      <c r="C175" s="1"/>
      <c r="D175" s="1"/>
      <c r="E175" s="1"/>
      <c r="F175" s="1"/>
      <c r="G175" s="1"/>
      <c r="H175" s="1"/>
      <c r="I175" s="1"/>
    </row>
    <row r="176" spans="1:12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11" ht="61.5" customHeight="1" x14ac:dyDescent="0.25">
      <c r="A177" s="12" t="s">
        <v>62</v>
      </c>
      <c r="B177" s="13" t="s">
        <v>43</v>
      </c>
      <c r="C177" s="13"/>
      <c r="D177" s="12" t="s">
        <v>134</v>
      </c>
      <c r="E177" s="12" t="s">
        <v>135</v>
      </c>
      <c r="F177" s="12" t="s">
        <v>136</v>
      </c>
      <c r="G177" s="12">
        <v>2021</v>
      </c>
      <c r="H177" s="12">
        <v>2022</v>
      </c>
      <c r="I177" s="12">
        <v>2023</v>
      </c>
    </row>
    <row r="178" spans="1:11" x14ac:dyDescent="0.25">
      <c r="A178" s="12">
        <v>1</v>
      </c>
      <c r="B178" s="13">
        <f>A178+1</f>
        <v>2</v>
      </c>
      <c r="C178" s="13"/>
      <c r="D178" s="12">
        <f>B178+1</f>
        <v>3</v>
      </c>
      <c r="E178" s="12">
        <f>D178+1</f>
        <v>4</v>
      </c>
      <c r="F178" s="12">
        <f>E178+1</f>
        <v>5</v>
      </c>
      <c r="G178" s="12">
        <f>F178+1</f>
        <v>6</v>
      </c>
      <c r="H178" s="12">
        <f>G178+1</f>
        <v>7</v>
      </c>
      <c r="I178" s="12">
        <f>H178+1</f>
        <v>8</v>
      </c>
    </row>
    <row r="179" spans="1:11" ht="48" customHeight="1" x14ac:dyDescent="0.25">
      <c r="A179" s="12">
        <v>1</v>
      </c>
      <c r="B179" s="13" t="s">
        <v>137</v>
      </c>
      <c r="C179" s="13"/>
      <c r="D179" s="12"/>
      <c r="E179" s="12"/>
      <c r="F179" s="12"/>
      <c r="G179" s="14"/>
      <c r="H179" s="14"/>
      <c r="I179" s="14"/>
    </row>
    <row r="180" spans="1:11" x14ac:dyDescent="0.25">
      <c r="A180" s="12"/>
      <c r="B180" s="13" t="s">
        <v>48</v>
      </c>
      <c r="C180" s="13"/>
      <c r="D180" s="12"/>
      <c r="E180" s="12"/>
      <c r="F180" s="12"/>
      <c r="G180" s="14"/>
      <c r="H180" s="14"/>
      <c r="I180" s="14"/>
    </row>
    <row r="181" spans="1:11" x14ac:dyDescent="0.25">
      <c r="A181" s="12"/>
      <c r="B181" s="13"/>
      <c r="C181" s="13"/>
      <c r="D181" s="12"/>
      <c r="E181" s="12"/>
      <c r="F181" s="12"/>
      <c r="G181" s="14"/>
      <c r="H181" s="14"/>
      <c r="I181" s="14"/>
    </row>
    <row r="182" spans="1:11" x14ac:dyDescent="0.25">
      <c r="A182" s="13" t="s">
        <v>18</v>
      </c>
      <c r="B182" s="13"/>
      <c r="C182" s="13"/>
      <c r="D182" s="13"/>
      <c r="E182" s="13"/>
      <c r="F182" s="13"/>
      <c r="G182" s="16">
        <f>SUM(G179:G181)</f>
        <v>0</v>
      </c>
      <c r="H182" s="16">
        <f t="shared" ref="H182:I182" si="11">SUM(H179:H181)</f>
        <v>0</v>
      </c>
      <c r="I182" s="16">
        <f t="shared" si="11"/>
        <v>0</v>
      </c>
    </row>
    <row r="183" spans="1:11" x14ac:dyDescent="0.25">
      <c r="A183" s="15"/>
      <c r="B183" s="15"/>
      <c r="C183" s="15"/>
      <c r="D183" s="15"/>
      <c r="E183" s="15"/>
      <c r="F183" s="15"/>
      <c r="G183" s="15"/>
      <c r="H183" s="15"/>
      <c r="I183" s="15"/>
    </row>
    <row r="184" spans="1:11" x14ac:dyDescent="0.25">
      <c r="A184" s="1" t="s">
        <v>138</v>
      </c>
      <c r="B184" s="1"/>
      <c r="C184" s="1"/>
      <c r="D184" s="1"/>
      <c r="E184" s="1"/>
      <c r="F184" s="1"/>
      <c r="G184" s="1"/>
      <c r="H184" s="1"/>
      <c r="I184" s="1"/>
    </row>
    <row r="185" spans="1:11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11" x14ac:dyDescent="0.25">
      <c r="A186" s="12" t="s">
        <v>62</v>
      </c>
      <c r="B186" s="27" t="s">
        <v>43</v>
      </c>
      <c r="C186" s="24"/>
      <c r="D186" s="24"/>
      <c r="E186" s="28"/>
      <c r="F186" s="12" t="s">
        <v>139</v>
      </c>
      <c r="G186" s="12">
        <v>2021</v>
      </c>
      <c r="H186" s="12">
        <v>2022</v>
      </c>
      <c r="I186" s="12">
        <v>2023</v>
      </c>
    </row>
    <row r="187" spans="1:11" x14ac:dyDescent="0.25">
      <c r="A187" s="12">
        <v>1</v>
      </c>
      <c r="B187" s="27">
        <f>A187+1</f>
        <v>2</v>
      </c>
      <c r="C187" s="24"/>
      <c r="D187" s="24"/>
      <c r="E187" s="28"/>
      <c r="F187" s="40">
        <f>B187+1</f>
        <v>3</v>
      </c>
      <c r="G187" s="14">
        <f>F201+1</f>
        <v>4</v>
      </c>
      <c r="H187" s="14">
        <f>G187+1</f>
        <v>5</v>
      </c>
      <c r="I187" s="14">
        <f>H187+1</f>
        <v>6</v>
      </c>
    </row>
    <row r="188" spans="1:11" x14ac:dyDescent="0.25">
      <c r="A188" s="12">
        <v>1</v>
      </c>
      <c r="B188" s="38" t="s">
        <v>140</v>
      </c>
      <c r="C188" s="41"/>
      <c r="D188" s="41"/>
      <c r="E188" s="39"/>
      <c r="F188" s="12"/>
      <c r="G188" s="16">
        <v>27071</v>
      </c>
      <c r="H188" s="16">
        <v>27071</v>
      </c>
      <c r="I188" s="16">
        <v>27071</v>
      </c>
      <c r="K188" s="4"/>
    </row>
    <row r="189" spans="1:11" ht="15.75" customHeight="1" x14ac:dyDescent="0.25">
      <c r="A189" s="12">
        <f>A188+1</f>
        <v>2</v>
      </c>
      <c r="B189" s="38" t="s">
        <v>141</v>
      </c>
      <c r="C189" s="41"/>
      <c r="D189" s="41"/>
      <c r="E189" s="39"/>
      <c r="F189" s="12"/>
      <c r="G189" s="16">
        <v>5000</v>
      </c>
      <c r="H189" s="16">
        <v>5000</v>
      </c>
      <c r="I189" s="16">
        <v>5000</v>
      </c>
      <c r="K189" s="4"/>
    </row>
    <row r="190" spans="1:11" ht="15.75" customHeight="1" x14ac:dyDescent="0.25">
      <c r="A190" s="12">
        <f>A189+1</f>
        <v>3</v>
      </c>
      <c r="B190" s="38" t="s">
        <v>142</v>
      </c>
      <c r="C190" s="41"/>
      <c r="D190" s="41"/>
      <c r="E190" s="39"/>
      <c r="F190" s="12"/>
      <c r="G190" s="16">
        <v>61078.1</v>
      </c>
      <c r="H190" s="16">
        <v>61078.1</v>
      </c>
      <c r="I190" s="16">
        <v>61078.1</v>
      </c>
      <c r="K190" s="4"/>
    </row>
    <row r="191" spans="1:11" ht="30" customHeight="1" x14ac:dyDescent="0.25">
      <c r="A191" s="12">
        <f>A190+1</f>
        <v>4</v>
      </c>
      <c r="B191" s="38" t="s">
        <v>143</v>
      </c>
      <c r="C191" s="41"/>
      <c r="D191" s="41"/>
      <c r="E191" s="39"/>
      <c r="F191" s="12"/>
      <c r="G191" s="16">
        <v>7505.6</v>
      </c>
      <c r="H191" s="16">
        <v>7505.6</v>
      </c>
      <c r="I191" s="16">
        <v>7505.6</v>
      </c>
      <c r="K191" s="4"/>
    </row>
    <row r="192" spans="1:11" ht="15.75" customHeight="1" x14ac:dyDescent="0.25">
      <c r="A192" s="12">
        <f t="shared" ref="A192:A195" si="12">A191+1</f>
        <v>5</v>
      </c>
      <c r="B192" s="38" t="s">
        <v>144</v>
      </c>
      <c r="C192" s="41"/>
      <c r="D192" s="41"/>
      <c r="E192" s="39"/>
      <c r="F192" s="12"/>
      <c r="G192" s="16">
        <v>20000</v>
      </c>
      <c r="H192" s="16">
        <v>20000</v>
      </c>
      <c r="I192" s="16">
        <v>20000</v>
      </c>
      <c r="K192" s="4"/>
    </row>
    <row r="193" spans="1:12" ht="28.5" customHeight="1" x14ac:dyDescent="0.25">
      <c r="A193" s="12">
        <f t="shared" si="12"/>
        <v>6</v>
      </c>
      <c r="B193" s="38" t="s">
        <v>145</v>
      </c>
      <c r="C193" s="41"/>
      <c r="D193" s="41"/>
      <c r="E193" s="39"/>
      <c r="F193" s="12"/>
      <c r="G193" s="16">
        <v>1810</v>
      </c>
      <c r="H193" s="16">
        <v>1810</v>
      </c>
      <c r="I193" s="16">
        <v>1810</v>
      </c>
      <c r="K193" s="4"/>
    </row>
    <row r="194" spans="1:12" ht="15.75" customHeight="1" x14ac:dyDescent="0.25">
      <c r="A194" s="12">
        <f t="shared" si="12"/>
        <v>7</v>
      </c>
      <c r="B194" s="38" t="s">
        <v>146</v>
      </c>
      <c r="C194" s="41"/>
      <c r="D194" s="41"/>
      <c r="E194" s="39"/>
      <c r="F194" s="12"/>
      <c r="G194" s="16">
        <v>20160</v>
      </c>
      <c r="H194" s="16">
        <v>20160</v>
      </c>
      <c r="I194" s="16">
        <v>20160</v>
      </c>
      <c r="K194" s="4"/>
    </row>
    <row r="195" spans="1:12" ht="15.75" customHeight="1" x14ac:dyDescent="0.25">
      <c r="A195" s="12">
        <f t="shared" si="12"/>
        <v>8</v>
      </c>
      <c r="B195" s="38" t="s">
        <v>147</v>
      </c>
      <c r="C195" s="41"/>
      <c r="D195" s="41"/>
      <c r="E195" s="39"/>
      <c r="F195" s="12"/>
      <c r="G195" s="16">
        <v>9000</v>
      </c>
      <c r="H195" s="16">
        <v>9000</v>
      </c>
      <c r="I195" s="16">
        <v>9000</v>
      </c>
      <c r="L195" s="4"/>
    </row>
    <row r="196" spans="1:12" x14ac:dyDescent="0.25">
      <c r="A196" s="13" t="s">
        <v>18</v>
      </c>
      <c r="B196" s="13"/>
      <c r="C196" s="13"/>
      <c r="D196" s="13"/>
      <c r="E196" s="13"/>
      <c r="F196" s="13"/>
      <c r="G196" s="20">
        <f>SUM(G188:G195)</f>
        <v>151624.70000000001</v>
      </c>
      <c r="H196" s="20">
        <f>SUM(H188:H195)</f>
        <v>151624.70000000001</v>
      </c>
      <c r="I196" s="20">
        <f>SUM(I188:I195)</f>
        <v>151624.70000000001</v>
      </c>
    </row>
    <row r="197" spans="1:12" x14ac:dyDescent="0.25">
      <c r="A197" s="15"/>
      <c r="B197" s="15"/>
      <c r="C197" s="15"/>
      <c r="D197" s="15"/>
      <c r="E197" s="15"/>
      <c r="F197" s="15"/>
      <c r="G197" s="15"/>
      <c r="H197" s="15"/>
      <c r="I197" s="15"/>
    </row>
    <row r="198" spans="1:12" x14ac:dyDescent="0.25">
      <c r="A198" s="1" t="s">
        <v>148</v>
      </c>
      <c r="B198" s="1"/>
      <c r="C198" s="1"/>
      <c r="D198" s="1"/>
      <c r="E198" s="1"/>
      <c r="F198" s="1"/>
      <c r="G198" s="1"/>
      <c r="H198" s="1"/>
      <c r="I198" s="1"/>
    </row>
    <row r="199" spans="1:12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12" x14ac:dyDescent="0.25">
      <c r="A200" s="12" t="s">
        <v>62</v>
      </c>
      <c r="B200" s="13" t="s">
        <v>43</v>
      </c>
      <c r="C200" s="13"/>
      <c r="D200" s="13"/>
      <c r="E200" s="13"/>
      <c r="F200" s="12" t="s">
        <v>139</v>
      </c>
      <c r="G200" s="12">
        <v>2021</v>
      </c>
      <c r="H200" s="12">
        <v>2022</v>
      </c>
      <c r="I200" s="12">
        <v>2023</v>
      </c>
    </row>
    <row r="201" spans="1:12" x14ac:dyDescent="0.25">
      <c r="A201" s="12">
        <v>1</v>
      </c>
      <c r="B201" s="13">
        <v>2</v>
      </c>
      <c r="C201" s="13"/>
      <c r="D201" s="13"/>
      <c r="E201" s="13"/>
      <c r="F201" s="12">
        <f>B187+1</f>
        <v>3</v>
      </c>
      <c r="G201" s="14">
        <f>F201+1</f>
        <v>4</v>
      </c>
      <c r="H201" s="14">
        <f>G201+1</f>
        <v>5</v>
      </c>
      <c r="I201" s="14">
        <f>H201+1</f>
        <v>6</v>
      </c>
    </row>
    <row r="202" spans="1:12" x14ac:dyDescent="0.25">
      <c r="A202" s="12">
        <v>1</v>
      </c>
      <c r="B202" s="38" t="s">
        <v>149</v>
      </c>
      <c r="C202" s="41"/>
      <c r="D202" s="41"/>
      <c r="E202" s="39"/>
      <c r="F202" s="12"/>
      <c r="G202" s="16">
        <v>3000</v>
      </c>
      <c r="H202" s="16">
        <v>3000</v>
      </c>
      <c r="I202" s="16">
        <v>3000</v>
      </c>
      <c r="K202" s="4"/>
    </row>
    <row r="203" spans="1:12" x14ac:dyDescent="0.25">
      <c r="A203" s="12">
        <f t="shared" ref="A203:A204" si="13">A202+1</f>
        <v>2</v>
      </c>
      <c r="B203" s="38" t="s">
        <v>150</v>
      </c>
      <c r="C203" s="41"/>
      <c r="D203" s="41"/>
      <c r="E203" s="39"/>
      <c r="F203" s="12"/>
      <c r="G203" s="16">
        <v>129790</v>
      </c>
      <c r="H203" s="16">
        <v>129790</v>
      </c>
      <c r="I203" s="16">
        <v>129790</v>
      </c>
      <c r="K203" s="4"/>
    </row>
    <row r="204" spans="1:12" ht="15.75" customHeight="1" x14ac:dyDescent="0.25">
      <c r="A204" s="12">
        <f t="shared" si="13"/>
        <v>3</v>
      </c>
      <c r="B204" s="38" t="s">
        <v>151</v>
      </c>
      <c r="C204" s="41"/>
      <c r="D204" s="41"/>
      <c r="E204" s="39"/>
      <c r="F204" s="12"/>
      <c r="G204" s="16">
        <v>14400</v>
      </c>
      <c r="H204" s="16">
        <v>14400</v>
      </c>
      <c r="I204" s="16">
        <v>14400</v>
      </c>
      <c r="K204" s="4"/>
    </row>
    <row r="205" spans="1:12" ht="15.75" customHeight="1" x14ac:dyDescent="0.25">
      <c r="A205" s="12">
        <f>A204+1</f>
        <v>4</v>
      </c>
      <c r="B205" s="38" t="s">
        <v>152</v>
      </c>
      <c r="C205" s="41"/>
      <c r="D205" s="41"/>
      <c r="E205" s="39"/>
      <c r="F205" s="12"/>
      <c r="G205" s="16">
        <v>2000</v>
      </c>
      <c r="H205" s="16">
        <v>2000</v>
      </c>
      <c r="I205" s="16">
        <v>2000</v>
      </c>
      <c r="K205" s="4"/>
    </row>
    <row r="206" spans="1:12" x14ac:dyDescent="0.25">
      <c r="A206" s="12">
        <f>A205+1</f>
        <v>5</v>
      </c>
      <c r="B206" s="38" t="s">
        <v>153</v>
      </c>
      <c r="C206" s="41"/>
      <c r="D206" s="41"/>
      <c r="E206" s="39"/>
      <c r="F206" s="12"/>
      <c r="G206" s="16">
        <v>5600</v>
      </c>
      <c r="H206" s="16">
        <v>5600</v>
      </c>
      <c r="I206" s="16">
        <v>5600</v>
      </c>
      <c r="K206" s="4"/>
    </row>
    <row r="207" spans="1:12" ht="15.75" customHeight="1" x14ac:dyDescent="0.25">
      <c r="A207" s="12">
        <f>A206+1</f>
        <v>6</v>
      </c>
      <c r="B207" s="38" t="s">
        <v>154</v>
      </c>
      <c r="C207" s="41"/>
      <c r="D207" s="41"/>
      <c r="E207" s="39"/>
      <c r="F207" s="12"/>
      <c r="G207" s="16">
        <v>3000</v>
      </c>
      <c r="H207" s="16">
        <v>3000</v>
      </c>
      <c r="I207" s="16">
        <v>3000</v>
      </c>
      <c r="K207" s="4"/>
    </row>
    <row r="208" spans="1:12" ht="15.75" customHeight="1" x14ac:dyDescent="0.25">
      <c r="A208" s="12">
        <f t="shared" ref="A208:A213" si="14">A207+1</f>
        <v>7</v>
      </c>
      <c r="B208" s="38" t="s">
        <v>155</v>
      </c>
      <c r="C208" s="41"/>
      <c r="D208" s="41"/>
      <c r="E208" s="39"/>
      <c r="F208" s="12"/>
      <c r="G208" s="16">
        <v>21473</v>
      </c>
      <c r="H208" s="16">
        <v>21473</v>
      </c>
      <c r="I208" s="16">
        <v>21473</v>
      </c>
      <c r="K208" s="4"/>
    </row>
    <row r="209" spans="1:12" ht="15.75" customHeight="1" x14ac:dyDescent="0.25">
      <c r="A209" s="12">
        <f t="shared" si="14"/>
        <v>8</v>
      </c>
      <c r="B209" s="38" t="s">
        <v>156</v>
      </c>
      <c r="C209" s="41"/>
      <c r="D209" s="41"/>
      <c r="E209" s="39"/>
      <c r="F209" s="12"/>
      <c r="G209" s="16">
        <v>12852</v>
      </c>
      <c r="H209" s="16">
        <v>12852</v>
      </c>
      <c r="I209" s="16">
        <v>12852</v>
      </c>
      <c r="K209" s="4"/>
    </row>
    <row r="210" spans="1:12" ht="15.75" customHeight="1" x14ac:dyDescent="0.25">
      <c r="A210" s="12">
        <f t="shared" si="14"/>
        <v>9</v>
      </c>
      <c r="B210" s="38" t="s">
        <v>157</v>
      </c>
      <c r="C210" s="41"/>
      <c r="D210" s="41"/>
      <c r="E210" s="39"/>
      <c r="F210" s="12"/>
      <c r="G210" s="16">
        <v>4000</v>
      </c>
      <c r="H210" s="16">
        <v>4000</v>
      </c>
      <c r="I210" s="16">
        <v>4000</v>
      </c>
      <c r="K210" s="4"/>
    </row>
    <row r="211" spans="1:12" ht="15.75" customHeight="1" x14ac:dyDescent="0.25">
      <c r="A211" s="12">
        <f t="shared" si="14"/>
        <v>10</v>
      </c>
      <c r="B211" s="38" t="s">
        <v>158</v>
      </c>
      <c r="C211" s="41"/>
      <c r="D211" s="41"/>
      <c r="E211" s="39"/>
      <c r="F211" s="12"/>
      <c r="G211" s="16">
        <v>3700</v>
      </c>
      <c r="H211" s="16">
        <v>3700</v>
      </c>
      <c r="I211" s="16">
        <v>3700</v>
      </c>
      <c r="K211" s="4"/>
    </row>
    <row r="212" spans="1:12" ht="15.75" customHeight="1" x14ac:dyDescent="0.25">
      <c r="A212" s="12">
        <f t="shared" si="14"/>
        <v>11</v>
      </c>
      <c r="B212" s="38" t="s">
        <v>159</v>
      </c>
      <c r="C212" s="41"/>
      <c r="D212" s="41"/>
      <c r="E212" s="39"/>
      <c r="F212" s="12"/>
      <c r="G212" s="16">
        <v>15155</v>
      </c>
      <c r="H212" s="16">
        <v>15155</v>
      </c>
      <c r="I212" s="16">
        <v>15155</v>
      </c>
      <c r="L212" s="4"/>
    </row>
    <row r="213" spans="1:12" ht="15.75" customHeight="1" x14ac:dyDescent="0.25">
      <c r="A213" s="12">
        <f t="shared" si="14"/>
        <v>12</v>
      </c>
      <c r="B213" s="38" t="s">
        <v>160</v>
      </c>
      <c r="C213" s="41"/>
      <c r="D213" s="41"/>
      <c r="E213" s="39"/>
      <c r="F213" s="12"/>
      <c r="G213" s="16">
        <v>2900</v>
      </c>
      <c r="H213" s="16">
        <v>2900</v>
      </c>
      <c r="I213" s="16">
        <v>2900</v>
      </c>
      <c r="K213" s="4"/>
      <c r="L213" s="4"/>
    </row>
    <row r="214" spans="1:12" x14ac:dyDescent="0.25">
      <c r="A214" s="27" t="s">
        <v>18</v>
      </c>
      <c r="B214" s="24"/>
      <c r="C214" s="24"/>
      <c r="D214" s="24"/>
      <c r="E214" s="24"/>
      <c r="F214" s="28"/>
      <c r="G214" s="20">
        <f>SUM(G202:G213)</f>
        <v>217870</v>
      </c>
      <c r="H214" s="20">
        <f>SUM(H202:H213)</f>
        <v>217870</v>
      </c>
      <c r="I214" s="20">
        <f>SUM(I202:I213)</f>
        <v>217870</v>
      </c>
    </row>
    <row r="215" spans="1:12" x14ac:dyDescent="0.25">
      <c r="A215" s="37"/>
      <c r="B215" s="37"/>
      <c r="C215" s="37"/>
      <c r="D215" s="37"/>
      <c r="E215" s="37"/>
      <c r="F215" s="37"/>
      <c r="G215" s="37"/>
      <c r="H215" s="37"/>
      <c r="I215" s="37"/>
    </row>
    <row r="216" spans="1:12" x14ac:dyDescent="0.25">
      <c r="A216" s="1" t="s">
        <v>161</v>
      </c>
      <c r="B216" s="1"/>
      <c r="C216" s="1"/>
      <c r="D216" s="1"/>
      <c r="E216" s="1"/>
      <c r="F216" s="1"/>
      <c r="G216" s="1"/>
      <c r="H216" s="1"/>
      <c r="I216" s="1"/>
    </row>
    <row r="217" spans="1:12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12" ht="15.75" customHeight="1" x14ac:dyDescent="0.25">
      <c r="A218" s="21" t="s">
        <v>62</v>
      </c>
      <c r="B218" s="27" t="s">
        <v>43</v>
      </c>
      <c r="C218" s="24"/>
      <c r="D218" s="28"/>
      <c r="E218" s="12" t="s">
        <v>14</v>
      </c>
      <c r="F218" s="12" t="s">
        <v>162</v>
      </c>
      <c r="G218" s="12">
        <v>2021</v>
      </c>
      <c r="H218" s="12">
        <v>2022</v>
      </c>
      <c r="I218" s="12">
        <v>2023</v>
      </c>
    </row>
    <row r="219" spans="1:12" x14ac:dyDescent="0.25">
      <c r="A219" s="12">
        <v>1</v>
      </c>
      <c r="B219" s="27">
        <f>A219+1</f>
        <v>2</v>
      </c>
      <c r="C219" s="24"/>
      <c r="D219" s="28"/>
      <c r="E219" s="12">
        <f>B219+1</f>
        <v>3</v>
      </c>
      <c r="F219" s="12">
        <f>E219+1</f>
        <v>4</v>
      </c>
      <c r="G219" s="12">
        <f>F219+1</f>
        <v>5</v>
      </c>
      <c r="H219" s="12">
        <f>G219+1</f>
        <v>6</v>
      </c>
      <c r="I219" s="12">
        <f>H219+1</f>
        <v>7</v>
      </c>
    </row>
    <row r="220" spans="1:12" ht="22.5" customHeight="1" x14ac:dyDescent="0.25">
      <c r="A220" s="12">
        <v>1</v>
      </c>
      <c r="B220" s="38" t="s">
        <v>163</v>
      </c>
      <c r="C220" s="41"/>
      <c r="D220" s="39"/>
      <c r="E220" s="12">
        <v>1</v>
      </c>
      <c r="F220" s="20"/>
      <c r="G220" s="20">
        <v>431000</v>
      </c>
      <c r="H220" s="20">
        <v>431000</v>
      </c>
      <c r="I220" s="20">
        <v>431000</v>
      </c>
      <c r="K220" s="4"/>
    </row>
    <row r="221" spans="1:12" ht="22.5" customHeight="1" x14ac:dyDescent="0.25">
      <c r="A221" s="12">
        <f>A220+1</f>
        <v>2</v>
      </c>
      <c r="B221" s="38" t="s">
        <v>164</v>
      </c>
      <c r="C221" s="41"/>
      <c r="D221" s="39"/>
      <c r="E221" s="12">
        <v>1</v>
      </c>
      <c r="F221" s="20"/>
      <c r="G221" s="20"/>
      <c r="H221" s="20"/>
      <c r="I221" s="20"/>
      <c r="K221" s="4"/>
    </row>
    <row r="222" spans="1:12" x14ac:dyDescent="0.25">
      <c r="A222" s="27" t="s">
        <v>18</v>
      </c>
      <c r="B222" s="24"/>
      <c r="C222" s="24"/>
      <c r="D222" s="24"/>
      <c r="E222" s="24"/>
      <c r="F222" s="28"/>
      <c r="G222" s="20">
        <f>SUM(G220:G221)</f>
        <v>431000</v>
      </c>
      <c r="H222" s="20">
        <f>SUM(H220:H221)</f>
        <v>431000</v>
      </c>
      <c r="I222" s="20">
        <f>SUM(I220:I221)</f>
        <v>431000</v>
      </c>
    </row>
    <row r="223" spans="1:12" x14ac:dyDescent="0.25">
      <c r="A223" s="15"/>
      <c r="B223" s="15"/>
      <c r="C223" s="15"/>
      <c r="D223" s="15"/>
      <c r="E223" s="15"/>
      <c r="F223" s="15"/>
      <c r="G223" s="15"/>
      <c r="H223" s="15"/>
      <c r="I223" s="15"/>
    </row>
    <row r="224" spans="1:12" x14ac:dyDescent="0.25">
      <c r="A224" s="1" t="s">
        <v>165</v>
      </c>
      <c r="B224" s="1"/>
      <c r="C224" s="1"/>
      <c r="D224" s="1"/>
      <c r="E224" s="1"/>
      <c r="F224" s="1"/>
      <c r="G224" s="1"/>
      <c r="H224" s="1"/>
      <c r="I224" s="1"/>
    </row>
    <row r="225" spans="1:12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12" ht="31.5" x14ac:dyDescent="0.25">
      <c r="A226" s="21" t="s">
        <v>62</v>
      </c>
      <c r="B226" s="27" t="s">
        <v>43</v>
      </c>
      <c r="C226" s="24"/>
      <c r="D226" s="28"/>
      <c r="E226" s="12" t="s">
        <v>14</v>
      </c>
      <c r="F226" s="12" t="s">
        <v>162</v>
      </c>
      <c r="G226" s="12">
        <v>2021</v>
      </c>
      <c r="H226" s="12">
        <v>2022</v>
      </c>
      <c r="I226" s="12">
        <v>2023</v>
      </c>
    </row>
    <row r="227" spans="1:12" x14ac:dyDescent="0.25">
      <c r="A227" s="12">
        <v>1</v>
      </c>
      <c r="B227" s="27">
        <f>A227+1</f>
        <v>2</v>
      </c>
      <c r="C227" s="24"/>
      <c r="D227" s="28"/>
      <c r="E227" s="12">
        <f>B227+1</f>
        <v>3</v>
      </c>
      <c r="F227" s="12">
        <f>E227+1</f>
        <v>4</v>
      </c>
      <c r="G227" s="12">
        <f>F227+1</f>
        <v>5</v>
      </c>
      <c r="H227" s="12">
        <f>G227+1</f>
        <v>6</v>
      </c>
      <c r="I227" s="12">
        <f>H227+1</f>
        <v>7</v>
      </c>
    </row>
    <row r="228" spans="1:12" x14ac:dyDescent="0.25">
      <c r="A228" s="12">
        <v>1</v>
      </c>
      <c r="B228" s="42" t="s">
        <v>166</v>
      </c>
      <c r="C228" s="43"/>
      <c r="D228" s="44"/>
      <c r="E228" s="12">
        <v>1</v>
      </c>
      <c r="F228" s="20"/>
      <c r="G228" s="16">
        <v>1811200</v>
      </c>
      <c r="H228" s="16">
        <v>1877700</v>
      </c>
      <c r="I228" s="16">
        <v>1877700</v>
      </c>
      <c r="K228" s="4"/>
    </row>
    <row r="229" spans="1:12" x14ac:dyDescent="0.25">
      <c r="A229" s="12">
        <f>A228+1</f>
        <v>2</v>
      </c>
      <c r="B229" s="42" t="s">
        <v>167</v>
      </c>
      <c r="C229" s="43"/>
      <c r="D229" s="44"/>
      <c r="E229" s="12">
        <v>1</v>
      </c>
      <c r="F229" s="20"/>
      <c r="G229" s="16">
        <v>210000</v>
      </c>
      <c r="H229" s="16">
        <v>210000</v>
      </c>
      <c r="I229" s="16">
        <v>210000</v>
      </c>
      <c r="K229" s="4"/>
    </row>
    <row r="230" spans="1:12" x14ac:dyDescent="0.25">
      <c r="A230" s="12">
        <f t="shared" ref="A230:A231" si="15">A229+1</f>
        <v>3</v>
      </c>
      <c r="B230" s="42" t="s">
        <v>168</v>
      </c>
      <c r="C230" s="43"/>
      <c r="D230" s="44"/>
      <c r="E230" s="12">
        <v>1</v>
      </c>
      <c r="F230" s="20"/>
      <c r="G230" s="16">
        <v>81510</v>
      </c>
      <c r="H230" s="16">
        <v>81510</v>
      </c>
      <c r="I230" s="16">
        <v>81510</v>
      </c>
      <c r="K230" s="4"/>
    </row>
    <row r="231" spans="1:12" x14ac:dyDescent="0.25">
      <c r="A231" s="12">
        <f t="shared" si="15"/>
        <v>4</v>
      </c>
      <c r="B231" s="42" t="s">
        <v>169</v>
      </c>
      <c r="C231" s="43"/>
      <c r="D231" s="44"/>
      <c r="E231" s="12">
        <v>1</v>
      </c>
      <c r="F231" s="20"/>
      <c r="G231" s="16">
        <v>7000</v>
      </c>
      <c r="H231" s="16">
        <v>7000</v>
      </c>
      <c r="I231" s="16">
        <v>7000</v>
      </c>
      <c r="K231" s="4"/>
    </row>
    <row r="232" spans="1:12" x14ac:dyDescent="0.25">
      <c r="A232" s="12">
        <f>A231+1</f>
        <v>5</v>
      </c>
      <c r="B232" s="42" t="s">
        <v>170</v>
      </c>
      <c r="C232" s="43"/>
      <c r="D232" s="44"/>
      <c r="E232" s="12">
        <v>1</v>
      </c>
      <c r="F232" s="20"/>
      <c r="G232" s="16">
        <v>147937.12</v>
      </c>
      <c r="H232" s="16">
        <v>147937.12</v>
      </c>
      <c r="I232" s="16">
        <v>147937.12</v>
      </c>
      <c r="J232" s="4"/>
    </row>
    <row r="233" spans="1:12" ht="15.75" customHeight="1" x14ac:dyDescent="0.25">
      <c r="A233" s="12">
        <f>A232+1</f>
        <v>6</v>
      </c>
      <c r="B233" s="42" t="s">
        <v>171</v>
      </c>
      <c r="C233" s="43"/>
      <c r="D233" s="44"/>
      <c r="E233" s="12">
        <v>1</v>
      </c>
      <c r="F233" s="20"/>
      <c r="G233" s="16">
        <v>50000</v>
      </c>
      <c r="H233" s="16">
        <v>50000</v>
      </c>
      <c r="I233" s="16">
        <v>50000</v>
      </c>
      <c r="K233" s="4"/>
      <c r="L233" s="4"/>
    </row>
    <row r="234" spans="1:12" ht="15.75" customHeight="1" x14ac:dyDescent="0.25">
      <c r="A234" s="12">
        <f t="shared" ref="A234:A241" si="16">A233+1</f>
        <v>7</v>
      </c>
      <c r="B234" s="42" t="s">
        <v>172</v>
      </c>
      <c r="C234" s="43"/>
      <c r="D234" s="44"/>
      <c r="E234" s="12">
        <v>1</v>
      </c>
      <c r="F234" s="20"/>
      <c r="G234" s="16">
        <v>483500</v>
      </c>
      <c r="H234" s="16">
        <v>483500</v>
      </c>
      <c r="I234" s="16">
        <v>483500</v>
      </c>
      <c r="L234" s="4"/>
    </row>
    <row r="235" spans="1:12" ht="15.75" customHeight="1" x14ac:dyDescent="0.25">
      <c r="A235" s="12">
        <f t="shared" si="16"/>
        <v>8</v>
      </c>
      <c r="B235" s="42" t="s">
        <v>173</v>
      </c>
      <c r="C235" s="43"/>
      <c r="D235" s="44"/>
      <c r="E235" s="12">
        <v>1</v>
      </c>
      <c r="F235" s="20"/>
      <c r="G235" s="16">
        <v>750000</v>
      </c>
      <c r="H235" s="16">
        <v>750000</v>
      </c>
      <c r="I235" s="16">
        <v>750000</v>
      </c>
      <c r="K235" s="4"/>
    </row>
    <row r="236" spans="1:12" x14ac:dyDescent="0.25">
      <c r="A236" s="12">
        <f t="shared" si="16"/>
        <v>9</v>
      </c>
      <c r="B236" s="42" t="s">
        <v>174</v>
      </c>
      <c r="C236" s="43"/>
      <c r="D236" s="44"/>
      <c r="E236" s="12">
        <v>1</v>
      </c>
      <c r="F236" s="20"/>
      <c r="G236" s="16">
        <v>650000</v>
      </c>
      <c r="H236" s="16">
        <v>650000</v>
      </c>
      <c r="I236" s="16">
        <v>650000</v>
      </c>
      <c r="K236" s="4"/>
    </row>
    <row r="237" spans="1:12" ht="15.75" customHeight="1" x14ac:dyDescent="0.25">
      <c r="A237" s="12">
        <f t="shared" si="16"/>
        <v>10</v>
      </c>
      <c r="B237" s="42" t="s">
        <v>175</v>
      </c>
      <c r="C237" s="43"/>
      <c r="D237" s="44"/>
      <c r="E237" s="12">
        <v>1</v>
      </c>
      <c r="F237" s="20"/>
      <c r="G237" s="16">
        <v>11200</v>
      </c>
      <c r="H237" s="16">
        <v>11200</v>
      </c>
      <c r="I237" s="16">
        <v>11200</v>
      </c>
      <c r="K237" s="4"/>
    </row>
    <row r="238" spans="1:12" ht="15.75" customHeight="1" x14ac:dyDescent="0.25">
      <c r="A238" s="12">
        <f t="shared" si="16"/>
        <v>11</v>
      </c>
      <c r="B238" s="42" t="s">
        <v>176</v>
      </c>
      <c r="C238" s="43"/>
      <c r="D238" s="44"/>
      <c r="E238" s="12">
        <v>1</v>
      </c>
      <c r="F238" s="20"/>
      <c r="G238" s="16">
        <v>54400</v>
      </c>
      <c r="H238" s="16">
        <v>54400</v>
      </c>
      <c r="I238" s="16">
        <v>54400</v>
      </c>
      <c r="K238" s="4"/>
    </row>
    <row r="239" spans="1:12" ht="15.75" customHeight="1" x14ac:dyDescent="0.25">
      <c r="A239" s="12">
        <f t="shared" si="16"/>
        <v>12</v>
      </c>
      <c r="B239" s="42" t="s">
        <v>177</v>
      </c>
      <c r="C239" s="43"/>
      <c r="D239" s="44"/>
      <c r="E239" s="12">
        <v>1</v>
      </c>
      <c r="F239" s="20"/>
      <c r="G239" s="16">
        <v>9800</v>
      </c>
      <c r="H239" s="16">
        <v>9800</v>
      </c>
      <c r="I239" s="16">
        <v>9800</v>
      </c>
      <c r="K239" s="4"/>
    </row>
    <row r="240" spans="1:12" ht="15.75" customHeight="1" x14ac:dyDescent="0.25">
      <c r="A240" s="12">
        <f t="shared" si="16"/>
        <v>13</v>
      </c>
      <c r="B240" s="42" t="s">
        <v>178</v>
      </c>
      <c r="C240" s="43"/>
      <c r="D240" s="44"/>
      <c r="E240" s="12">
        <v>1</v>
      </c>
      <c r="F240" s="20"/>
      <c r="G240" s="16">
        <v>30000</v>
      </c>
      <c r="H240" s="16">
        <v>30000</v>
      </c>
      <c r="I240" s="16">
        <v>30000</v>
      </c>
      <c r="K240" s="4"/>
    </row>
    <row r="241" spans="1:11" ht="15.75" customHeight="1" x14ac:dyDescent="0.25">
      <c r="A241" s="12">
        <f t="shared" si="16"/>
        <v>14</v>
      </c>
      <c r="B241" s="42" t="s">
        <v>179</v>
      </c>
      <c r="C241" s="43"/>
      <c r="D241" s="44"/>
      <c r="E241" s="12">
        <v>1</v>
      </c>
      <c r="F241" s="20"/>
      <c r="G241" s="16">
        <v>724774.79</v>
      </c>
      <c r="H241" s="16">
        <v>700000</v>
      </c>
      <c r="I241" s="16">
        <v>700000</v>
      </c>
      <c r="K241" s="4"/>
    </row>
    <row r="242" spans="1:11" x14ac:dyDescent="0.25">
      <c r="A242" s="27" t="s">
        <v>18</v>
      </c>
      <c r="B242" s="24"/>
      <c r="C242" s="24"/>
      <c r="D242" s="24"/>
      <c r="E242" s="24"/>
      <c r="F242" s="28"/>
      <c r="G242" s="20">
        <f>SUM(G228:G241)</f>
        <v>5021321.91</v>
      </c>
      <c r="H242" s="20">
        <f>SUM(H228:H241)</f>
        <v>5063047.12</v>
      </c>
      <c r="I242" s="20">
        <f>SUM(I228:I241)</f>
        <v>5063047.12</v>
      </c>
    </row>
  </sheetData>
  <mergeCells count="233">
    <mergeCell ref="B240:D240"/>
    <mergeCell ref="B241:D241"/>
    <mergeCell ref="A242:F242"/>
    <mergeCell ref="B234:D234"/>
    <mergeCell ref="B235:D235"/>
    <mergeCell ref="B236:D236"/>
    <mergeCell ref="B237:D237"/>
    <mergeCell ref="B238:D238"/>
    <mergeCell ref="B239:D239"/>
    <mergeCell ref="B228:D228"/>
    <mergeCell ref="B229:D229"/>
    <mergeCell ref="B230:D230"/>
    <mergeCell ref="B231:D231"/>
    <mergeCell ref="B232:D232"/>
    <mergeCell ref="B233:D233"/>
    <mergeCell ref="A222:F222"/>
    <mergeCell ref="A223:I223"/>
    <mergeCell ref="A224:I224"/>
    <mergeCell ref="A225:I225"/>
    <mergeCell ref="B226:D226"/>
    <mergeCell ref="B227:D227"/>
    <mergeCell ref="A216:I216"/>
    <mergeCell ref="A217:I217"/>
    <mergeCell ref="B218:D218"/>
    <mergeCell ref="B219:D219"/>
    <mergeCell ref="B220:D220"/>
    <mergeCell ref="B221:D221"/>
    <mergeCell ref="B210:E210"/>
    <mergeCell ref="B211:E211"/>
    <mergeCell ref="B212:E212"/>
    <mergeCell ref="B213:E213"/>
    <mergeCell ref="A214:F214"/>
    <mergeCell ref="A215:I215"/>
    <mergeCell ref="B204:E204"/>
    <mergeCell ref="B205:E205"/>
    <mergeCell ref="B206:E206"/>
    <mergeCell ref="B207:E207"/>
    <mergeCell ref="B208:E208"/>
    <mergeCell ref="B209:E209"/>
    <mergeCell ref="A198:I198"/>
    <mergeCell ref="A199:I199"/>
    <mergeCell ref="B200:E200"/>
    <mergeCell ref="B201:E201"/>
    <mergeCell ref="B202:E202"/>
    <mergeCell ref="B203:E203"/>
    <mergeCell ref="B192:E192"/>
    <mergeCell ref="B193:E193"/>
    <mergeCell ref="B194:E194"/>
    <mergeCell ref="B195:E195"/>
    <mergeCell ref="A196:F196"/>
    <mergeCell ref="A197:I197"/>
    <mergeCell ref="B186:E186"/>
    <mergeCell ref="B187:E187"/>
    <mergeCell ref="B188:E188"/>
    <mergeCell ref="B189:E189"/>
    <mergeCell ref="B190:E190"/>
    <mergeCell ref="B191:E191"/>
    <mergeCell ref="B180:C180"/>
    <mergeCell ref="B181:C181"/>
    <mergeCell ref="A182:F182"/>
    <mergeCell ref="A183:I183"/>
    <mergeCell ref="A184:I184"/>
    <mergeCell ref="A185:I185"/>
    <mergeCell ref="A174:I174"/>
    <mergeCell ref="A175:I175"/>
    <mergeCell ref="A176:I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A173:F173"/>
    <mergeCell ref="A162:I162"/>
    <mergeCell ref="A163:I163"/>
    <mergeCell ref="B164:C164"/>
    <mergeCell ref="B165:C165"/>
    <mergeCell ref="B166:C166"/>
    <mergeCell ref="B167:C167"/>
    <mergeCell ref="A152:F152"/>
    <mergeCell ref="A153:I153"/>
    <mergeCell ref="A154:I154"/>
    <mergeCell ref="A155:I155"/>
    <mergeCell ref="A160:F160"/>
    <mergeCell ref="A161:I161"/>
    <mergeCell ref="A142:I142"/>
    <mergeCell ref="A143:I143"/>
    <mergeCell ref="A144:I144"/>
    <mergeCell ref="A145:I145"/>
    <mergeCell ref="A146:I146"/>
    <mergeCell ref="A147:I147"/>
    <mergeCell ref="B136:C136"/>
    <mergeCell ref="B137:C137"/>
    <mergeCell ref="B138:C138"/>
    <mergeCell ref="A139:F139"/>
    <mergeCell ref="A140:I140"/>
    <mergeCell ref="A141:I141"/>
    <mergeCell ref="A130:I130"/>
    <mergeCell ref="A131:I131"/>
    <mergeCell ref="A132:I132"/>
    <mergeCell ref="A133:I133"/>
    <mergeCell ref="A134:I134"/>
    <mergeCell ref="B135:C135"/>
    <mergeCell ref="B124:D124"/>
    <mergeCell ref="B125:D125"/>
    <mergeCell ref="B126:D126"/>
    <mergeCell ref="B127:D127"/>
    <mergeCell ref="A128:F128"/>
    <mergeCell ref="A129:I129"/>
    <mergeCell ref="A118:I118"/>
    <mergeCell ref="A119:I119"/>
    <mergeCell ref="A120:I120"/>
    <mergeCell ref="A121:I121"/>
    <mergeCell ref="A122:I122"/>
    <mergeCell ref="A123:I123"/>
    <mergeCell ref="A112:I112"/>
    <mergeCell ref="B113:D113"/>
    <mergeCell ref="B114:D114"/>
    <mergeCell ref="B115:D115"/>
    <mergeCell ref="B116:D116"/>
    <mergeCell ref="A117:F117"/>
    <mergeCell ref="A106:F106"/>
    <mergeCell ref="A107:I107"/>
    <mergeCell ref="A108:I108"/>
    <mergeCell ref="A109:I109"/>
    <mergeCell ref="A110:I110"/>
    <mergeCell ref="A111:I111"/>
    <mergeCell ref="B100:E100"/>
    <mergeCell ref="B101:E101"/>
    <mergeCell ref="B102:E102"/>
    <mergeCell ref="B103:E103"/>
    <mergeCell ref="B104:E104"/>
    <mergeCell ref="B105:E105"/>
    <mergeCell ref="B94:E94"/>
    <mergeCell ref="B95:E95"/>
    <mergeCell ref="B96:E96"/>
    <mergeCell ref="B97:E97"/>
    <mergeCell ref="B98:E98"/>
    <mergeCell ref="B99:E99"/>
    <mergeCell ref="B88:C88"/>
    <mergeCell ref="A89:F89"/>
    <mergeCell ref="A90:I90"/>
    <mergeCell ref="A91:I91"/>
    <mergeCell ref="A92:I92"/>
    <mergeCell ref="B93:E93"/>
    <mergeCell ref="A82:I82"/>
    <mergeCell ref="A83:I83"/>
    <mergeCell ref="A84:I84"/>
    <mergeCell ref="B85:C85"/>
    <mergeCell ref="B86:C86"/>
    <mergeCell ref="B87:C87"/>
    <mergeCell ref="B76:C76"/>
    <mergeCell ref="B77:C77"/>
    <mergeCell ref="B78:C78"/>
    <mergeCell ref="B79:C79"/>
    <mergeCell ref="B80:C80"/>
    <mergeCell ref="A81:F81"/>
    <mergeCell ref="A70:F70"/>
    <mergeCell ref="A71:I71"/>
    <mergeCell ref="A72:I72"/>
    <mergeCell ref="A73:I73"/>
    <mergeCell ref="A74:I74"/>
    <mergeCell ref="A75:I75"/>
    <mergeCell ref="B63:D63"/>
    <mergeCell ref="B64:D64"/>
    <mergeCell ref="B65:D65"/>
    <mergeCell ref="A66:A69"/>
    <mergeCell ref="B66:D66"/>
    <mergeCell ref="B67:D67"/>
    <mergeCell ref="B68:D68"/>
    <mergeCell ref="B69:D69"/>
    <mergeCell ref="B57:D57"/>
    <mergeCell ref="B58:D58"/>
    <mergeCell ref="B59:D59"/>
    <mergeCell ref="B60:D60"/>
    <mergeCell ref="B61:D61"/>
    <mergeCell ref="B62:D62"/>
    <mergeCell ref="A51:I51"/>
    <mergeCell ref="A52:I52"/>
    <mergeCell ref="A53:I53"/>
    <mergeCell ref="B54:D54"/>
    <mergeCell ref="B55:D55"/>
    <mergeCell ref="B56:D56"/>
    <mergeCell ref="A45:I45"/>
    <mergeCell ref="A46:I46"/>
    <mergeCell ref="A47:I47"/>
    <mergeCell ref="A48:I48"/>
    <mergeCell ref="A49:I49"/>
    <mergeCell ref="A50:I50"/>
    <mergeCell ref="A39:I39"/>
    <mergeCell ref="B40:E40"/>
    <mergeCell ref="B41:E41"/>
    <mergeCell ref="B42:E42"/>
    <mergeCell ref="A43:F43"/>
    <mergeCell ref="A44:I44"/>
    <mergeCell ref="B33:C33"/>
    <mergeCell ref="B34:C34"/>
    <mergeCell ref="B35:C35"/>
    <mergeCell ref="A36:F36"/>
    <mergeCell ref="A37:I37"/>
    <mergeCell ref="A38:I38"/>
    <mergeCell ref="A27:I27"/>
    <mergeCell ref="A28:I28"/>
    <mergeCell ref="B29:C29"/>
    <mergeCell ref="B30:C30"/>
    <mergeCell ref="A31:F31"/>
    <mergeCell ref="A32:I32"/>
    <mergeCell ref="C21:E21"/>
    <mergeCell ref="C22:E22"/>
    <mergeCell ref="A23:F23"/>
    <mergeCell ref="A24:I24"/>
    <mergeCell ref="A25:I25"/>
    <mergeCell ref="A26:I26"/>
    <mergeCell ref="A15:I15"/>
    <mergeCell ref="A16:I16"/>
    <mergeCell ref="A17:I17"/>
    <mergeCell ref="C18:E18"/>
    <mergeCell ref="C19:E19"/>
    <mergeCell ref="C20:E20"/>
    <mergeCell ref="A9:I9"/>
    <mergeCell ref="B10:C10"/>
    <mergeCell ref="B11:C11"/>
    <mergeCell ref="B12:C12"/>
    <mergeCell ref="B13:C13"/>
    <mergeCell ref="A14:F14"/>
    <mergeCell ref="A1:I1"/>
    <mergeCell ref="A2:I2"/>
    <mergeCell ref="A3:I3"/>
    <mergeCell ref="A4:I4"/>
    <mergeCell ref="A5:I5"/>
    <mergeCell ref="A8:I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fitToHeight="8" orientation="landscape" r:id="rId1"/>
  <headerFooter>
    <oddFooter>&amp;Lстр.&amp;P
из стр.&amp;N</oddFooter>
  </headerFooter>
  <rowBreaks count="5" manualBreakCount="5">
    <brk id="36" max="8" man="1"/>
    <brk id="81" max="8" man="1"/>
    <brk id="118" max="8" man="1"/>
    <brk id="173" max="8" man="1"/>
    <brk id="2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Обоснование расчетов</vt:lpstr>
      <vt:lpstr>'Обоснование расчетов'!Область_печати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2021-03-31T00:34:20Z</cp:lastPrinted>
  <dcterms:created xsi:type="dcterms:W3CDTF">2021-03-31T00:32:55Z</dcterms:created>
  <dcterms:modified xsi:type="dcterms:W3CDTF">2021-03-31T00:34:25Z</dcterms:modified>
</cp:coreProperties>
</file>